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mc:AlternateContent xmlns:mc="http://schemas.openxmlformats.org/markup-compatibility/2006">
    <mc:Choice Requires="x15">
      <x15ac:absPath xmlns:x15ac="http://schemas.microsoft.com/office/spreadsheetml/2010/11/ac" url="https://albertamsa.sharepoint.com/sites/CS-CF-MSA/Matters/24-057/Stakeholder Consultation/Phase 2.4.2 Second Draft/"/>
    </mc:Choice>
  </mc:AlternateContent>
  <xr:revisionPtr revIDLastSave="0" documentId="8_{41072D86-81DA-4691-9F5B-5137B7BD6CE5}" xr6:coauthVersionLast="47" xr6:coauthVersionMax="47" xr10:uidLastSave="{00000000-0000-0000-0000-000000000000}"/>
  <bookViews>
    <workbookView xWindow="-110" yWindow="-110" windowWidth="38620" windowHeight="21100" tabRatio="792" xr2:uid="{3795E155-C5EE-4629-8A62-FBA1B431629E}"/>
  </bookViews>
  <sheets>
    <sheet name="Overview" sheetId="1" r:id="rId1"/>
    <sheet name="EPSP Data - IRM" sheetId="11" r:id="rId2"/>
    <sheet name="Other Data" sheetId="17" r:id="rId3"/>
    <sheet name="Data Estimations" sheetId="18" r:id="rId4"/>
    <sheet name="Other Data Def &amp; Req" sheetId="22" r:id="rId5"/>
    <sheet name="RRD Metrics" sheetId="20" r:id="rId6"/>
    <sheet name="Energy Revenue Data" sheetId="12" r:id="rId7"/>
    <sheet name="Cost Data" sheetId="7" r:id="rId8"/>
    <sheet name="Approved Non-Energy Costs" sheetId="9" r:id="rId9"/>
  </sheets>
  <definedNames>
    <definedName name="_xlnm._FilterDatabase" localSheetId="7" hidden="1">'Cost Data'!$A$32:$O$50</definedName>
    <definedName name="_xlnm._FilterDatabase" localSheetId="3" hidden="1">'Data Estimations'!$A$7:$F$8</definedName>
    <definedName name="_xlnm._FilterDatabase" localSheetId="2" hidden="1">'Other Data'!#REF!</definedName>
    <definedName name="_xlnm._FilterDatabase" localSheetId="4" hidden="1">'Other Data Def &amp; Req'!$A$4:$D$46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8" l="1"/>
  <c r="E16" i="9" l="1"/>
  <c r="F16" i="9"/>
  <c r="G16" i="9"/>
  <c r="H16" i="9"/>
  <c r="I16" i="9"/>
  <c r="J16" i="9"/>
  <c r="K16" i="9"/>
  <c r="L16" i="9"/>
  <c r="M16" i="9"/>
  <c r="N16" i="9"/>
  <c r="O16" i="9"/>
  <c r="P16" i="9"/>
  <c r="Q16" i="9"/>
  <c r="R16" i="9"/>
  <c r="S16" i="9"/>
  <c r="T16" i="9"/>
  <c r="U16" i="9"/>
  <c r="V16" i="9"/>
  <c r="W16" i="9"/>
  <c r="X16" i="9"/>
  <c r="Y16" i="9"/>
  <c r="Z16" i="9"/>
  <c r="AA16" i="9"/>
  <c r="AB16" i="9"/>
  <c r="D8" i="12"/>
  <c r="D14" i="12" s="1"/>
  <c r="AA7" i="12"/>
  <c r="F6" i="12"/>
  <c r="G6" i="12"/>
  <c r="H6" i="12"/>
  <c r="I6" i="12"/>
  <c r="J6" i="12"/>
  <c r="K6" i="12"/>
  <c r="L6" i="12"/>
  <c r="M6" i="12"/>
  <c r="N6" i="12"/>
  <c r="O6" i="12"/>
  <c r="P6" i="12"/>
  <c r="Q6" i="12"/>
  <c r="R6" i="12"/>
  <c r="S6" i="12"/>
  <c r="T6" i="12"/>
  <c r="U6" i="12"/>
  <c r="V6" i="12"/>
  <c r="W6" i="12"/>
  <c r="X6" i="12"/>
  <c r="Y6" i="12"/>
  <c r="Z6" i="12"/>
  <c r="AA6" i="12"/>
  <c r="F7" i="12"/>
  <c r="G7" i="12"/>
  <c r="H7" i="12"/>
  <c r="I7" i="12"/>
  <c r="J7" i="12"/>
  <c r="K7" i="12"/>
  <c r="L7" i="12"/>
  <c r="M7" i="12"/>
  <c r="N7" i="12"/>
  <c r="O7" i="12"/>
  <c r="P7" i="12"/>
  <c r="Q7" i="12"/>
  <c r="R7" i="12"/>
  <c r="S7" i="12"/>
  <c r="T7" i="12"/>
  <c r="U7" i="12"/>
  <c r="V7" i="12"/>
  <c r="W7" i="12"/>
  <c r="X7" i="12"/>
  <c r="Y7" i="12"/>
  <c r="Z7" i="12"/>
  <c r="E7" i="12"/>
  <c r="E6" i="12"/>
  <c r="AA12" i="12"/>
  <c r="F12" i="12"/>
  <c r="G12" i="12"/>
  <c r="H12" i="12"/>
  <c r="I12" i="12"/>
  <c r="J12" i="12"/>
  <c r="K12" i="12"/>
  <c r="L12" i="12"/>
  <c r="M12" i="12"/>
  <c r="N12" i="12"/>
  <c r="O12" i="12"/>
  <c r="P12" i="12"/>
  <c r="Q12" i="12"/>
  <c r="R12" i="12"/>
  <c r="S12" i="12"/>
  <c r="T12" i="12"/>
  <c r="U12" i="12"/>
  <c r="V12" i="12"/>
  <c r="W12" i="12"/>
  <c r="X12" i="12"/>
  <c r="Y12" i="12"/>
  <c r="Z12" i="12"/>
  <c r="E12" i="12"/>
  <c r="AA10" i="12"/>
  <c r="F10" i="12"/>
  <c r="G10" i="12"/>
  <c r="H10" i="12"/>
  <c r="I10" i="12"/>
  <c r="J10" i="12"/>
  <c r="K10" i="12"/>
  <c r="L10" i="12"/>
  <c r="M10" i="12"/>
  <c r="N10" i="12"/>
  <c r="O10" i="12"/>
  <c r="P10" i="12"/>
  <c r="Q10" i="12"/>
  <c r="R10" i="12"/>
  <c r="S10" i="12"/>
  <c r="T10" i="12"/>
  <c r="U10" i="12"/>
  <c r="V10" i="12"/>
  <c r="W10" i="12"/>
  <c r="X10" i="12"/>
  <c r="Y10" i="12"/>
  <c r="Z10" i="12"/>
  <c r="E10" i="12"/>
  <c r="E10" i="20"/>
  <c r="E9" i="20"/>
  <c r="E13" i="20"/>
  <c r="F4" i="9"/>
  <c r="G4" i="9" s="1"/>
  <c r="H4" i="9" s="1"/>
  <c r="I4" i="9" s="1"/>
  <c r="J4" i="9" s="1"/>
  <c r="K4" i="9" s="1"/>
  <c r="L4" i="9" s="1"/>
  <c r="M4" i="9" s="1"/>
  <c r="N4" i="9" s="1"/>
  <c r="O4" i="9" s="1"/>
  <c r="P4" i="9" s="1"/>
  <c r="Q4" i="9" s="1"/>
  <c r="R4" i="9" s="1"/>
  <c r="S4" i="9" s="1"/>
  <c r="T4" i="9" s="1"/>
  <c r="U4" i="9" s="1"/>
  <c r="V4" i="9" s="1"/>
  <c r="W4" i="9" s="1"/>
  <c r="X4" i="9" s="1"/>
  <c r="Y4" i="9" s="1"/>
  <c r="Z4" i="9" s="1"/>
  <c r="AA4" i="9" s="1"/>
  <c r="AB4" i="9" s="1"/>
  <c r="E4" i="7"/>
  <c r="F4" i="7" s="1"/>
  <c r="G4" i="7" s="1"/>
  <c r="H4" i="7" s="1"/>
  <c r="I4" i="7" s="1"/>
  <c r="J4" i="7" s="1"/>
  <c r="K4" i="7" s="1"/>
  <c r="L4" i="7" s="1"/>
  <c r="M4" i="7" s="1"/>
  <c r="N4" i="7" s="1"/>
  <c r="O4" i="7" s="1"/>
  <c r="P4" i="7" s="1"/>
  <c r="Q4" i="7" s="1"/>
  <c r="R4" i="7" s="1"/>
  <c r="S4" i="7" s="1"/>
  <c r="T4" i="7" s="1"/>
  <c r="U4" i="7" s="1"/>
  <c r="V4" i="7" s="1"/>
  <c r="W4" i="7" s="1"/>
  <c r="X4" i="7" s="1"/>
  <c r="Y4" i="7" s="1"/>
  <c r="Z4" i="7" s="1"/>
  <c r="AA4" i="7" s="1"/>
  <c r="AC15" i="9"/>
  <c r="AC7" i="9"/>
  <c r="AC8" i="9"/>
  <c r="AC9" i="9"/>
  <c r="AC10" i="9"/>
  <c r="AC11" i="9"/>
  <c r="AC12" i="9"/>
  <c r="AC13" i="9"/>
  <c r="AC14" i="9"/>
  <c r="AC6" i="9"/>
  <c r="A10" i="17"/>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E17" i="20" l="1"/>
  <c r="G17" i="20" s="1"/>
  <c r="E8" i="12"/>
  <c r="E22" i="7" s="1"/>
  <c r="E20" i="7" s="1"/>
  <c r="D22" i="7"/>
  <c r="D20" i="7" s="1"/>
  <c r="AB12" i="7"/>
  <c r="AB11" i="7"/>
  <c r="F18" i="20" l="1"/>
  <c r="F17" i="20"/>
  <c r="H17" i="20"/>
  <c r="G18" i="20"/>
  <c r="F8" i="12"/>
  <c r="F22" i="7" s="1"/>
  <c r="F20" i="7" s="1"/>
  <c r="AB19" i="7"/>
  <c r="AB7" i="7"/>
  <c r="AB8" i="7"/>
  <c r="AB9" i="7"/>
  <c r="AB10" i="7"/>
  <c r="AB13" i="7"/>
  <c r="AB14" i="7"/>
  <c r="AB15" i="7"/>
  <c r="AB6" i="7"/>
  <c r="E16" i="7"/>
  <c r="F16" i="7"/>
  <c r="G16" i="7"/>
  <c r="H16" i="7"/>
  <c r="I16" i="7"/>
  <c r="J16" i="7"/>
  <c r="K16" i="7"/>
  <c r="L16" i="7"/>
  <c r="M16" i="7"/>
  <c r="N16" i="7"/>
  <c r="O16" i="7"/>
  <c r="P16" i="7"/>
  <c r="Q16" i="7"/>
  <c r="R16" i="7"/>
  <c r="S16" i="7"/>
  <c r="T16" i="7"/>
  <c r="U16" i="7"/>
  <c r="V16" i="7"/>
  <c r="W16" i="7"/>
  <c r="X16" i="7"/>
  <c r="Y16" i="7"/>
  <c r="Z16" i="7"/>
  <c r="AA16" i="7"/>
  <c r="D16" i="7"/>
  <c r="E4" i="12"/>
  <c r="E23" i="7"/>
  <c r="F23" i="7"/>
  <c r="G23" i="7"/>
  <c r="H23" i="7"/>
  <c r="I23" i="7"/>
  <c r="J23" i="7"/>
  <c r="K23" i="7"/>
  <c r="L23" i="7"/>
  <c r="M23" i="7"/>
  <c r="N23" i="7"/>
  <c r="O23" i="7"/>
  <c r="P23" i="7"/>
  <c r="Q23" i="7"/>
  <c r="R23" i="7"/>
  <c r="S23" i="7"/>
  <c r="T23" i="7"/>
  <c r="U23" i="7"/>
  <c r="V23" i="7"/>
  <c r="W23" i="7"/>
  <c r="X23" i="7"/>
  <c r="Y23" i="7"/>
  <c r="Z23" i="7"/>
  <c r="AA23" i="7"/>
  <c r="G8" i="12" l="1"/>
  <c r="G22" i="7" s="1"/>
  <c r="G20" i="7" s="1"/>
  <c r="E24" i="7"/>
  <c r="D23" i="7"/>
  <c r="AB23" i="7" s="1"/>
  <c r="AC16" i="9"/>
  <c r="E14" i="12"/>
  <c r="AB16" i="7"/>
  <c r="F4" i="12"/>
  <c r="H8" i="12" l="1"/>
  <c r="H22" i="7" s="1"/>
  <c r="H20" i="7" s="1"/>
  <c r="D24" i="7"/>
  <c r="F14" i="12"/>
  <c r="F24" i="7"/>
  <c r="G4" i="12"/>
  <c r="I8" i="12" l="1"/>
  <c r="I22" i="7" s="1"/>
  <c r="I20" i="7" s="1"/>
  <c r="G14" i="12"/>
  <c r="G24" i="7"/>
  <c r="H4" i="12"/>
  <c r="J8" i="12" l="1"/>
  <c r="J22" i="7" s="1"/>
  <c r="J20" i="7" s="1"/>
  <c r="H24" i="7"/>
  <c r="H14" i="12"/>
  <c r="I4" i="12"/>
  <c r="K8" i="12" l="1"/>
  <c r="K22" i="7" s="1"/>
  <c r="K20" i="7" s="1"/>
  <c r="I24" i="7"/>
  <c r="I14" i="12"/>
  <c r="J4" i="12"/>
  <c r="L8" i="12" l="1"/>
  <c r="L22" i="7" s="1"/>
  <c r="L20" i="7" s="1"/>
  <c r="J24" i="7"/>
  <c r="J14" i="12"/>
  <c r="K4" i="12"/>
  <c r="M8" i="12" l="1"/>
  <c r="M22" i="7" s="1"/>
  <c r="M20" i="7" s="1"/>
  <c r="K24" i="7"/>
  <c r="K14" i="12"/>
  <c r="L4" i="12"/>
  <c r="N8" i="12" l="1"/>
  <c r="N22" i="7" s="1"/>
  <c r="N20" i="7" s="1"/>
  <c r="L24" i="7"/>
  <c r="L14" i="12"/>
  <c r="M4" i="12"/>
  <c r="O8" i="12" l="1"/>
  <c r="O22" i="7" s="1"/>
  <c r="O20" i="7" s="1"/>
  <c r="M24" i="7"/>
  <c r="M14" i="12"/>
  <c r="N4" i="12"/>
  <c r="P8" i="12" l="1"/>
  <c r="P22" i="7" s="1"/>
  <c r="P20" i="7" s="1"/>
  <c r="N24" i="7"/>
  <c r="N14" i="12"/>
  <c r="O4" i="12"/>
  <c r="Q8" i="12" l="1"/>
  <c r="Q22" i="7" s="1"/>
  <c r="Q20" i="7" s="1"/>
  <c r="O24" i="7"/>
  <c r="O14" i="12"/>
  <c r="P4" i="12"/>
  <c r="R8" i="12" l="1"/>
  <c r="R22" i="7" s="1"/>
  <c r="R20" i="7" s="1"/>
  <c r="P14" i="12"/>
  <c r="P24" i="7"/>
  <c r="Q4" i="12"/>
  <c r="S8" i="12" l="1"/>
  <c r="S22" i="7" s="1"/>
  <c r="S20" i="7" s="1"/>
  <c r="Q14" i="12"/>
  <c r="Q24" i="7"/>
  <c r="R4" i="12"/>
  <c r="T8" i="12" l="1"/>
  <c r="T22" i="7" s="1"/>
  <c r="T20" i="7" s="1"/>
  <c r="R24" i="7"/>
  <c r="R14" i="12"/>
  <c r="S4" i="12"/>
  <c r="U8" i="12" l="1"/>
  <c r="U22" i="7" s="1"/>
  <c r="U20" i="7" s="1"/>
  <c r="S24" i="7"/>
  <c r="S14" i="12"/>
  <c r="T4" i="12"/>
  <c r="V8" i="12" l="1"/>
  <c r="V22" i="7" s="1"/>
  <c r="V20" i="7" s="1"/>
  <c r="T24" i="7"/>
  <c r="T14" i="12"/>
  <c r="U4" i="12"/>
  <c r="W8" i="12" l="1"/>
  <c r="W22" i="7" s="1"/>
  <c r="W20" i="7" s="1"/>
  <c r="U24" i="7"/>
  <c r="U14" i="12"/>
  <c r="V4" i="12"/>
  <c r="X8" i="12" l="1"/>
  <c r="X22" i="7" s="1"/>
  <c r="X20" i="7" s="1"/>
  <c r="V24" i="7"/>
  <c r="V14" i="12"/>
  <c r="W4" i="12"/>
  <c r="Y8" i="12" l="1"/>
  <c r="W24" i="7"/>
  <c r="W14" i="12"/>
  <c r="X4" i="12"/>
  <c r="Y22" i="7" l="1"/>
  <c r="Y20" i="7" s="1"/>
  <c r="Y14" i="12"/>
  <c r="AA8" i="12"/>
  <c r="AA22" i="7" s="1"/>
  <c r="AA20" i="7" s="1"/>
  <c r="Z8" i="12"/>
  <c r="Z22" i="7" s="1"/>
  <c r="Z20" i="7" s="1"/>
  <c r="X24" i="7"/>
  <c r="X14" i="12"/>
  <c r="Y4" i="12"/>
  <c r="AB8" i="12" l="1"/>
  <c r="AB18" i="12" s="1"/>
  <c r="E8" i="20" s="1"/>
  <c r="Y24" i="7"/>
  <c r="Z4" i="12"/>
  <c r="Z14" i="12" l="1"/>
  <c r="Z24" i="7"/>
  <c r="AA4" i="12"/>
  <c r="B10" i="20" l="1"/>
  <c r="C10" i="20"/>
  <c r="B9" i="20"/>
  <c r="C9" i="20"/>
  <c r="B17" i="20"/>
  <c r="C7" i="20"/>
  <c r="C12" i="20"/>
  <c r="C6" i="20"/>
  <c r="C6" i="11"/>
  <c r="C17" i="20"/>
  <c r="B7" i="20"/>
  <c r="D6" i="11"/>
  <c r="C18" i="20"/>
  <c r="B8" i="20"/>
  <c r="B18" i="20"/>
  <c r="C8" i="20"/>
  <c r="B12" i="20"/>
  <c r="C13" i="20"/>
  <c r="B13" i="20"/>
  <c r="B6" i="20"/>
  <c r="AA14" i="12"/>
  <c r="AB14" i="12" s="1"/>
  <c r="AB16" i="12" s="1"/>
  <c r="AA24" i="7" l="1"/>
  <c r="AB24" i="7" s="1"/>
  <c r="AB26" i="7" s="1"/>
  <c r="E7" i="20" s="1"/>
  <c r="E6" i="20" l="1"/>
  <c r="E12" i="20" s="1"/>
  <c r="E18" i="20" s="1"/>
  <c r="H18" i="20" s="1"/>
  <c r="AB20" i="7"/>
</calcChain>
</file>

<file path=xl/sharedStrings.xml><?xml version="1.0" encoding="utf-8"?>
<sst xmlns="http://schemas.openxmlformats.org/spreadsheetml/2006/main" count="601" uniqueCount="316">
  <si>
    <t>July 2025 Appendix C RRD Data Submissions and Metrics Workbook</t>
  </si>
  <si>
    <t>RoLR Provider</t>
  </si>
  <si>
    <t>Actual</t>
  </si>
  <si>
    <t>Energy Charge ($/MWh)</t>
  </si>
  <si>
    <t>Actual (calculated by MSA)</t>
  </si>
  <si>
    <t>Date Submitted to MSA</t>
  </si>
  <si>
    <t>Actual (estimated by RoLR provider)</t>
  </si>
  <si>
    <t>Date Submitted to RoLR Provider</t>
  </si>
  <si>
    <t>Forecast (by MSA)</t>
  </si>
  <si>
    <t>Forecast (by RoLR provider)</t>
  </si>
  <si>
    <t>Not Submitted</t>
  </si>
  <si>
    <t>RoLR providers are required to submit EPSP data (IRM) and other data using the July 2025 Appendix C RRD Data Submissions and Metrics Workbook ("July 2025 RRD Workbook") in accordance with the July 2025 Parameters for Acceptable Financial Performance under the Rate of Last Resort Regulation ("July 2025 Parameters").</t>
  </si>
  <si>
    <r>
      <t>The name of the RoLR provider should be entered into the "</t>
    </r>
    <r>
      <rPr>
        <i/>
        <sz val="11"/>
        <rFont val="Arial"/>
        <family val="2"/>
      </rPr>
      <t>RoLR Provider</t>
    </r>
    <r>
      <rPr>
        <sz val="11"/>
        <rFont val="Arial"/>
        <family val="2"/>
      </rPr>
      <t xml:space="preserve">" field above.
</t>
    </r>
  </si>
  <si>
    <t xml:space="preserve">If a RoLR provider offers more than one energy charge, separate July 2025 RRD Workbook must be used to submit data pertaining to each energy charge offered. </t>
  </si>
  <si>
    <r>
      <t>Separate workbooks must be differentiated using the "</t>
    </r>
    <r>
      <rPr>
        <i/>
        <sz val="11"/>
        <rFont val="Arial"/>
        <family val="2"/>
      </rPr>
      <t>Energy Charge ($/MWh)</t>
    </r>
    <r>
      <rPr>
        <sz val="11"/>
        <rFont val="Arial"/>
        <family val="2"/>
      </rPr>
      <t>" field above.</t>
    </r>
  </si>
  <si>
    <r>
      <t>When making the data submission to the MSA using the July 2025 RRD Workbook, a RoLR provider must indicate the submission date in the "</t>
    </r>
    <r>
      <rPr>
        <i/>
        <sz val="11"/>
        <rFont val="Arial"/>
        <family val="2"/>
      </rPr>
      <t>Date Submitted to MSA</t>
    </r>
    <r>
      <rPr>
        <sz val="11"/>
        <rFont val="Arial"/>
        <family val="2"/>
      </rPr>
      <t>" field above.</t>
    </r>
  </si>
  <si>
    <r>
      <t>When providing the July 2025 RRD Workbook to RoLR providers, the MSA will indicate the date of this submission in the "</t>
    </r>
    <r>
      <rPr>
        <i/>
        <sz val="11"/>
        <rFont val="Arial"/>
        <family val="2"/>
      </rPr>
      <t>Date Submitted to RoLR Provider"</t>
    </r>
    <r>
      <rPr>
        <sz val="11"/>
        <rFont val="Arial"/>
        <family val="2"/>
      </rPr>
      <t xml:space="preserve"> field above.</t>
    </r>
  </si>
  <si>
    <t>Submission deadlines for RoLR providers to submit data to the MSA using the July 2025 RRD Workbook are provided in the table below:</t>
  </si>
  <si>
    <t>Data Type</t>
  </si>
  <si>
    <t>July 2025 Parameters Reference</t>
  </si>
  <si>
    <t>Data Submissions Workbook Sheet Name</t>
  </si>
  <si>
    <t>Submission Deadline</t>
  </si>
  <si>
    <t>Energy Revenue</t>
  </si>
  <si>
    <t>Section 2.4 Adjusted RoLR Energy Revenue (ARER)</t>
  </si>
  <si>
    <r>
      <t xml:space="preserve">"Energy Revenue Data";
"Data Estimations" </t>
    </r>
    <r>
      <rPr>
        <i/>
        <sz val="11"/>
        <rFont val="Arial"/>
        <family val="2"/>
      </rPr>
      <t>(as applicable)</t>
    </r>
  </si>
  <si>
    <t>(No Submission Requirement)</t>
  </si>
  <si>
    <t>Costs</t>
  </si>
  <si>
    <t>Section 2.5 Energy-Revenue Recovered Costs (ERRC)</t>
  </si>
  <si>
    <r>
      <t xml:space="preserve">"Cost Data";
"Approved Non-Energy Costs" </t>
    </r>
    <r>
      <rPr>
        <i/>
        <sz val="11"/>
        <rFont val="Arial"/>
        <family val="2"/>
      </rPr>
      <t xml:space="preserve">(as applicable);
</t>
    </r>
    <r>
      <rPr>
        <sz val="11"/>
        <rFont val="Arial"/>
        <family val="2"/>
      </rPr>
      <t xml:space="preserve">"Data Estimations" </t>
    </r>
    <r>
      <rPr>
        <i/>
        <sz val="11"/>
        <rFont val="Arial"/>
        <family val="2"/>
      </rPr>
      <t>(as applicable)</t>
    </r>
  </si>
  <si>
    <t>Other Data</t>
  </si>
  <si>
    <t>Section 2.5.2 Physical forward contract and financial contract costs;
Section 2.5.4 Consumer awareness surcharge costs;
Section 2.6 Forecast RRD metric;
Appendix A.4 Validation of data;
Appendix B.3 Other data submission requirements</t>
  </si>
  <si>
    <t>"Other Data"</t>
  </si>
  <si>
    <t>May 15, 2025</t>
  </si>
  <si>
    <t>EPSP Data - IRM</t>
  </si>
  <si>
    <r>
      <rPr>
        <sz val="11"/>
        <rFont val="Arial"/>
        <family val="2"/>
      </rPr>
      <t>Section 2.3 Implied Return Margin (IRM);
Appendix A.6 Allowance for data estimations;</t>
    </r>
    <r>
      <rPr>
        <sz val="11"/>
        <color rgb="FFFF0000"/>
        <rFont val="Arial"/>
        <family val="2"/>
      </rPr>
      <t xml:space="preserve">
</t>
    </r>
    <r>
      <rPr>
        <sz val="11"/>
        <rFont val="Arial"/>
        <family val="2"/>
      </rPr>
      <t>Appendix B.1 EPSP data and records submission requirements</t>
    </r>
  </si>
  <si>
    <r>
      <t xml:space="preserve">"Start of Term Data - IRM";
"Data Estimations" </t>
    </r>
    <r>
      <rPr>
        <i/>
        <sz val="11"/>
        <rFont val="Arial"/>
        <family val="2"/>
      </rPr>
      <t>(as applicable)</t>
    </r>
  </si>
  <si>
    <t>Additional records may be required for Other Data. These records should be submitted to the MSA with this July 2025 RRD Workbook. See Section 2.5.2 and 2.5.4 of the July 2025 Parameters.</t>
  </si>
  <si>
    <t>Additional records may be required for EPSP Data - IRM. These records should be submitted to the MSA with this July 2025 RRD Workbook. See Section 2.3 and Appendix B.1 of the July 2025 Parameters.</t>
  </si>
  <si>
    <t>Supporting records may be required for Data Estimations.These records should be submitted to the MSA with this July 2025 RRD Workbook. See Appendix A.6 of the July 2025 Parameters.</t>
  </si>
  <si>
    <t>RoLR providers must also make AESO pool statement submissions to the MSA. See Appendix B.2 of the July 2025 Parameters.</t>
  </si>
  <si>
    <t>Start of Term Data - IRM</t>
  </si>
  <si>
    <t>Item No.</t>
  </si>
  <si>
    <t>Description</t>
  </si>
  <si>
    <t>Start of RoLR Term</t>
  </si>
  <si>
    <t>End of RoLR Term</t>
  </si>
  <si>
    <t>Units</t>
  </si>
  <si>
    <t>Value for RoLR Term</t>
  </si>
  <si>
    <t>Implied Return Margin (IRM)</t>
  </si>
  <si>
    <t>$/MWh</t>
  </si>
  <si>
    <t>Requirements</t>
  </si>
  <si>
    <t>Include any calculations for the IRM below or as attachments.
RoLR providers without an IRM must submit an IRM of $0/MWh.
RoLR providers are required to submit additional records to satisfy the EPSP data and records submissions requirements. See Appendix B.1 of the July 2025 Parameters.</t>
  </si>
  <si>
    <t>CAS Remittance Data (1.)</t>
  </si>
  <si>
    <t xml:space="preserve">Financial Contract Data (2.) </t>
  </si>
  <si>
    <t xml:space="preserve">Physical Forward Contract Data (3.) </t>
  </si>
  <si>
    <t>NSI Hourly Data (4.)</t>
  </si>
  <si>
    <t>1.a.</t>
  </si>
  <si>
    <t>2.a.</t>
  </si>
  <si>
    <t>2.b.</t>
  </si>
  <si>
    <t>2.c.</t>
  </si>
  <si>
    <t>2.d.</t>
  </si>
  <si>
    <t>2.e.</t>
  </si>
  <si>
    <t>2.f.</t>
  </si>
  <si>
    <t>2.g.</t>
  </si>
  <si>
    <t>2.h.</t>
  </si>
  <si>
    <t>2.i.</t>
  </si>
  <si>
    <t>2.j.</t>
  </si>
  <si>
    <t>2.k.</t>
  </si>
  <si>
    <t>2.l.</t>
  </si>
  <si>
    <t>2.m.</t>
  </si>
  <si>
    <t>2.n.</t>
  </si>
  <si>
    <t>2.o.</t>
  </si>
  <si>
    <t>2.p.</t>
  </si>
  <si>
    <t>2.q.</t>
  </si>
  <si>
    <t>2.r.</t>
  </si>
  <si>
    <t>2.s.</t>
  </si>
  <si>
    <t>3.a.</t>
  </si>
  <si>
    <t>3.b.</t>
  </si>
  <si>
    <t>3.c.</t>
  </si>
  <si>
    <t>3.d.</t>
  </si>
  <si>
    <t>3.e.</t>
  </si>
  <si>
    <t>3.f.</t>
  </si>
  <si>
    <t>3.g.</t>
  </si>
  <si>
    <t>3.h.</t>
  </si>
  <si>
    <t>3.i.</t>
  </si>
  <si>
    <t>3.j.</t>
  </si>
  <si>
    <t>3.k.</t>
  </si>
  <si>
    <t>3.l.</t>
  </si>
  <si>
    <t>3.m.</t>
  </si>
  <si>
    <t>3.n.</t>
  </si>
  <si>
    <t>3.o.</t>
  </si>
  <si>
    <t>4.a.</t>
  </si>
  <si>
    <t>4.b.</t>
  </si>
  <si>
    <t>4.c.</t>
  </si>
  <si>
    <t>4.d.</t>
  </si>
  <si>
    <t>4.e.</t>
  </si>
  <si>
    <t>$</t>
  </si>
  <si>
    <t>Alphanumeric</t>
  </si>
  <si>
    <t>Text</t>
  </si>
  <si>
    <t>Datetime MT, YYYY-MM-DD HH24:MI:SS</t>
  </si>
  <si>
    <t>Date, YYYY-MM-DD</t>
  </si>
  <si>
    <t>MW or %</t>
  </si>
  <si>
    <t>MWh or %</t>
  </si>
  <si>
    <t>%</t>
  </si>
  <si>
    <t>#</t>
  </si>
  <si>
    <t>Datetime UTC, YYYY-MM-DD HH24:MI:SS</t>
  </si>
  <si>
    <t>Month</t>
  </si>
  <si>
    <t>Consumer awareness surcharge remittance</t>
  </si>
  <si>
    <t>Trade ID</t>
  </si>
  <si>
    <t>Exchange deal ID</t>
  </si>
  <si>
    <t>RoLR provider company name</t>
  </si>
  <si>
    <t>Counterparty company name</t>
  </si>
  <si>
    <t>Trade datetime</t>
  </si>
  <si>
    <t>Contract shape</t>
  </si>
  <si>
    <t>Contract term type</t>
  </si>
  <si>
    <t>Contract begin date</t>
  </si>
  <si>
    <t>Contract end date, inclusive</t>
  </si>
  <si>
    <t>Buy or Sell</t>
  </si>
  <si>
    <t>Trade volume type (MW or %)</t>
  </si>
  <si>
    <t>Trade volume</t>
  </si>
  <si>
    <t>Total volume</t>
  </si>
  <si>
    <t>Price</t>
  </si>
  <si>
    <t>Exchange company</t>
  </si>
  <si>
    <t>Broker company</t>
  </si>
  <si>
    <t>Settlement company</t>
  </si>
  <si>
    <t>Contract description</t>
  </si>
  <si>
    <t>Share of contract allocated to RoLR hedging</t>
  </si>
  <si>
    <t>NSI contract number</t>
  </si>
  <si>
    <t>Sink asset ID</t>
  </si>
  <si>
    <t>Sink company name</t>
  </si>
  <si>
    <t>Source asset ID</t>
  </si>
  <si>
    <t>Source company name</t>
  </si>
  <si>
    <t>Contract datetime</t>
  </si>
  <si>
    <t>Profile type (Flat or Daily or Weekly)</t>
  </si>
  <si>
    <t>NSI begin datetime</t>
  </si>
  <si>
    <t>NSI end datetime, exclusive</t>
  </si>
  <si>
    <t>NSI type (MW or %)</t>
  </si>
  <si>
    <t>Contract quantity</t>
  </si>
  <si>
    <t>NSI cancellation datetime</t>
  </si>
  <si>
    <t>Share of NSI allocated to RoLR hedging</t>
  </si>
  <si>
    <t>Hour beginning datetime</t>
  </si>
  <si>
    <t>Hourly volume</t>
  </si>
  <si>
    <t>Hourly price</t>
  </si>
  <si>
    <t>Data Estimations</t>
  </si>
  <si>
    <t>A RoLR provider must indicate any Implied Return Margin (IRM) data estimated by the RoLR provider using the 'Data Type' field.</t>
  </si>
  <si>
    <t>Worksheet</t>
  </si>
  <si>
    <t>Requested Data</t>
  </si>
  <si>
    <t>Additional Information Required</t>
  </si>
  <si>
    <t>N/A</t>
  </si>
  <si>
    <t>Other Data Definitions and Requirements</t>
  </si>
  <si>
    <t>Category</t>
  </si>
  <si>
    <t>Item Definitions and Requirements</t>
  </si>
  <si>
    <t xml:space="preserve">Consumer awareness surcharge remittance: </t>
  </si>
  <si>
    <t>The total value of the consumer awareness surcharge remitted to the Minister in the month. ($)</t>
  </si>
  <si>
    <t>(All Financial Contract Data)</t>
  </si>
  <si>
    <t>Submit one entry (line of data) for each financial contract (hedge) transacted to hedge RoLR load in the prevailing RoLR term in accordance with requirements set out in Section 2.5.2 of the July 2025 Parameters.
If a hedge is purchased then subsequently sold, both the purchase and sale should be recorded as separate entries.</t>
  </si>
  <si>
    <t>A unique identifier for the contract assigned by the exchange, if applicable. (Alphanumeric)
Separate trade IDs apply to the buy and sell sides of a contract.</t>
  </si>
  <si>
    <t>A unique identifier for the transaction assigned by the exchange, if applicable. (Alphanumeric)</t>
  </si>
  <si>
    <t>The name of the legal entity (RoLR provider or an affiliate) entering into the financial contract transaction. (Text)</t>
  </si>
  <si>
    <t>The name of the legal entity that is the counterparty to the financial contract transaction. (Text)</t>
  </si>
  <si>
    <t>The date and time the financial contract transaction occurred. (Datetime MT, YYYY-MM-DD HH24:MI:SS)</t>
  </si>
  <si>
    <t>The shape of the financial contract (e.g. flat, extended peak, full-load, etc.). (Text)</t>
  </si>
  <si>
    <t>The term of the financial contract (e.g. monthly, daily, annual, quarterly, balance of month, balance of year, etc.). (Text)</t>
  </si>
  <si>
    <t>The first day of the contract period. (Date, YYYY-MM-DD)</t>
  </si>
  <si>
    <t>The last day of the contract period, inclusive. (Date, YYYY-MM-DD)</t>
  </si>
  <si>
    <t>Whether the RoLR provider bought ("Buy") or sold ("Sell") the financial contract. (Text)</t>
  </si>
  <si>
    <t>Whether the "Trade volume" is in MW (reported as "MW") or is a percentage of the RoLR provider's load (reported as "%"). (Text)</t>
  </si>
  <si>
    <t>The volume traded under the financial contract. (MW or %)</t>
  </si>
  <si>
    <t>The total volume traded under the financial contract over the entire duration of the contract period. (MWh or %)</t>
  </si>
  <si>
    <t>The price of the financial contract. ($/MWh)</t>
  </si>
  <si>
    <t>Name of the exchange in which the financial contract was transacted, if applicable. (Text)</t>
  </si>
  <si>
    <t>Name of the broker that brokered the financial contract transaction, if applicable. (Text)</t>
  </si>
  <si>
    <t>Name of the company performing financial settlement for the contract, if applicable. (Text)</t>
  </si>
  <si>
    <t>Any additional information about the financial contract transaction not captured by other requests, as applicable. (Text)
If a contract has a non-continuous contract period, a non-standard contract shape, or has varying trade volumes (MW) over the contract period, this information should be specified here.</t>
  </si>
  <si>
    <t>The share of the contract allocated to hedging RoLR load. (%)</t>
  </si>
  <si>
    <t>(All Physical Forward Contract Data)</t>
  </si>
  <si>
    <t>Submit one entry (line of data) for each physical forward contract (NSI) transacted to hedge RoLR load in the prevailing RoLR term in accordance with requirements set out in Section 2.5.2 of the July 2025 Parameters.
If an NSI is transacted then subsequently cancelled, the entry should be retained and the "NSI cancellation datetime" field should be used.</t>
  </si>
  <si>
    <t>The NSI contract number assigned by the AESO. (#)</t>
  </si>
  <si>
    <t>The AESO asset ID of the sink asset party to the NSI. (Text)</t>
  </si>
  <si>
    <t>The name of the legal entity transacting the NSI for the sink asset. (Text)</t>
  </si>
  <si>
    <t>The AESO asset ID of the source asset party to the NSI. (Text)</t>
  </si>
  <si>
    <t>The name of the legal entity transacting the NSI for the source asset. (Text)</t>
  </si>
  <si>
    <t>The date and time the NSI was contracted. (Datetime MT, YYYY-MM-DD HH24:MI:SS)</t>
  </si>
  <si>
    <t>The profile type of the NSI contract, either "Flat", "Daily", or "Weekly". (Text)
If a "Daily" or "Weekly" NSI contract is submitted, RoLR providers must submit hourly NSI volume data for the contract in the "NSI Daily Weekly Data" sheet.</t>
  </si>
  <si>
    <t>The first hour of the NSI. (Datetime UTC, YYYY-MM-DD HH24:MI:SS)</t>
  </si>
  <si>
    <t>The last hour of the NSI, exclusive. (Datetime UTC, YYYY-MM-DD HH24:MI:SS)</t>
  </si>
  <si>
    <t>Whether the "Contract quantity" is in MW (reported as "MW") or is a percentage of the sink's load (reported as "%"). (Text)</t>
  </si>
  <si>
    <t>The volume traded under the NSI. (MW or %)
If the contract quantity of the NSI varies in any hour over the duration of the NSI, the "Contract quantity" field in "Physical Forward Contract Data (4.)" must be left empty, and "NSI Hourly Data (5.)" entries must be submitted for each hour of the NSI.</t>
  </si>
  <si>
    <t>The price of the NSI. ($/MWh)
If the price of the NSI varies in any hour over the duration of the NSI, the "Price" field in "Physical Forward Contract Data (4.)" must be left empty, and "NSI Hourly Data (5.)" entries must be submitted for each hour of the NSI.</t>
  </si>
  <si>
    <t>The date and time the NSI was cancelled, as applicable. (Datetime UTC, YYYY-MM-DD HH24:MI:SS)</t>
  </si>
  <si>
    <t>Any additional information about the NSI not captured by other requests, if applicable. (Text)</t>
  </si>
  <si>
    <t>(All NSI Hourly Data)</t>
  </si>
  <si>
    <t>For each NSI contract transacted to hedge RoLR load in the prevailing RoLR term in accordance with requirements set out in Section 2.5.2 of the July 2025 Parameters with volumes or prices that vary hourly, submit one entry for each hour the NSI is in effect.</t>
  </si>
  <si>
    <t>Each date and hour during which the NSI was in effect. (Datetime UTC, YYYY-MM-DD HH24:MI:SS)</t>
  </si>
  <si>
    <t>The volume traded under the NSI in the hour. (MW or %)</t>
  </si>
  <si>
    <t>The price of the NSI. ($/MWh)</t>
  </si>
  <si>
    <t>RRD Metrics</t>
  </si>
  <si>
    <t>Adjusted RoLR Energy Revenue (ARER)</t>
  </si>
  <si>
    <t>Energy Revenue-Recovered Costs (ERRC)</t>
  </si>
  <si>
    <t>Total adjusted wholesale settlement consumption</t>
  </si>
  <si>
    <t>MWh</t>
  </si>
  <si>
    <t>Energy charge</t>
  </si>
  <si>
    <t>Non-prevailing term energy charge components</t>
  </si>
  <si>
    <t>Realized Return Margin (RRM)</t>
  </si>
  <si>
    <t xml:space="preserve">RRD Threshold - Lower Bound </t>
  </si>
  <si>
    <t xml:space="preserve">RRD Threshold - Upper Bound </t>
  </si>
  <si>
    <t>RRD Metric Outside of Indicative RRD Threshold</t>
  </si>
  <si>
    <t>Divergence from Implied Return (DIR)</t>
  </si>
  <si>
    <t>Adjusted Divergence Margin (ADM)</t>
  </si>
  <si>
    <t>Energy Revenue Calculation and Data Submissions</t>
  </si>
  <si>
    <t>Total</t>
  </si>
  <si>
    <t xml:space="preserve">Revenue: </t>
  </si>
  <si>
    <t xml:space="preserve">    Energy charge</t>
  </si>
  <si>
    <t xml:space="preserve">    Non-prevailing term energy charge components</t>
  </si>
  <si>
    <t xml:space="preserve">    Adjusted wholesale settlement consumption</t>
  </si>
  <si>
    <t xml:space="preserve">        Monthly RoLR customer usage</t>
  </si>
  <si>
    <t xml:space="preserve">        Energy charge includes line losses cost recovery</t>
  </si>
  <si>
    <t>List Selection: TRUE/FALSE</t>
  </si>
  <si>
    <t xml:space="preserve">        Monthly RoLR customer line losses</t>
  </si>
  <si>
    <t xml:space="preserve">        Energy charge includes UFE cost recovery</t>
  </si>
  <si>
    <t xml:space="preserve">        Monthly RoLR customer UFE</t>
  </si>
  <si>
    <t>Energy revenue for prevailing term cost recovery</t>
  </si>
  <si>
    <t>Adjusted RoLR Energy Revenues (ARER) ($)</t>
  </si>
  <si>
    <t>Cells highlighted in blue will be calculated and/or forecast by the MSA</t>
  </si>
  <si>
    <t>Cells highlighted in grey do not require inputs from RoLR providers</t>
  </si>
  <si>
    <t>Total adjusted wholesale settlement consumption (MWh)</t>
  </si>
  <si>
    <t>Cells highlighted in light purple represent relevant totals</t>
  </si>
  <si>
    <t>The energy charge approved by the Regulatory Authority and charged to RoLR customers. ($/MWh)</t>
  </si>
  <si>
    <t>Components of the energy charge that recover costs an owner incurs in a term other than the prevailing RoLR term. This includes components that recover costs resulting from risks arising from the 10% limit on changes to energy charges between RoLR terms, and other similar risks. ($/MWh)
RoLR providers must calculate and submit to the MSA the total of all non-prevailing term RoLR energy charge components and subtract them from the energy charge, as indicated in the ARER formula. Where a RoLR provider submits non-prevailing term energy charge components, they must provide the MSA with records supporting the submitted values.</t>
  </si>
  <si>
    <t>Adjusted wholesale settlement consumption</t>
  </si>
  <si>
    <t xml:space="preserve">An approximation of monthly consumption billed to RoLR customers adjusted to account for costs not recovered using the energy charge. (MWh) </t>
  </si>
  <si>
    <t>Monthly RoLR customer usage</t>
  </si>
  <si>
    <t>The monthly usage of all RoLR sites. (MWh)
Previously-submitted "Actual" values should be replaced as settlement data is updated. "Actual" here means any of monthly, interim, or final settlement consumption values reported by the AESO.</t>
  </si>
  <si>
    <t>Energy charge includes line losses cost recovery</t>
  </si>
  <si>
    <t>Whether the energy charge (in $/MWh) recovers the cost of distribution line losses. (List Selection: TRUE/FALSE)
Values reported for months after the first month of the RoLR term must be equivalent to the value reported for the first month of the RoLR term.</t>
  </si>
  <si>
    <t>Monthly RoLR customer line losses</t>
  </si>
  <si>
    <t>The monthly distribution line losses allocated to all RoLR sites. (MWh)
A RoLR provider must only include monthly RoLR customer distribution line losses if the energy charge does not recover the cost of distribution line losses.
Previously-submitted "actual" values should be replaced as settlement data is updated. "Actual" here means any of monthly, interim, or final settlement consumption values reported by the AESO.</t>
  </si>
  <si>
    <t>Energy charge includes UFE cost recovery</t>
  </si>
  <si>
    <t>Whether the energy charge (in $/MWh) recovers the cost of UFE. (List Selection: TRUE/FALSE)
Values reported for months after the first month of the RoLR term must be equivalent to the value reported for the first month of the RoLR term.</t>
  </si>
  <si>
    <t>Monthly RoLR customer UFE</t>
  </si>
  <si>
    <t>The monthly unaccounted-for-energy (UFE) allocated to all RoLR sites. (MWh)
A RoLR provider must only include monthly RoLR customer UFE if the energy charge does not recover the cost of UFE.
Previously-submitted "actual" values should be replaced as settlement data is updated. "Actual" here means any of monthly, interim, or final settlement consumption values reported by the AESO.</t>
  </si>
  <si>
    <t>Cost Calculation and Data Submissions</t>
  </si>
  <si>
    <t>Costs:</t>
  </si>
  <si>
    <t xml:space="preserve">    AESO - energy charges</t>
  </si>
  <si>
    <t xml:space="preserve">    AESO - retail adjustment to market (RAM)</t>
  </si>
  <si>
    <t xml:space="preserve">    AESO - trading charges</t>
  </si>
  <si>
    <t xml:space="preserve">    AESO - uplift charges</t>
  </si>
  <si>
    <t xml:space="preserve">    AESO - other</t>
  </si>
  <si>
    <t xml:space="preserve">    Physical forward market costs (revenue) outside the power pool</t>
  </si>
  <si>
    <t xml:space="preserve">    Net hedging costs (revenue)</t>
  </si>
  <si>
    <t xml:space="preserve">    Contract trading charges/auction fees</t>
  </si>
  <si>
    <t xml:space="preserve">    Other electricity procurement costs</t>
  </si>
  <si>
    <t xml:space="preserve">    Credit costs</t>
  </si>
  <si>
    <t xml:space="preserve">    Bad debt expense</t>
  </si>
  <si>
    <t>11.a.</t>
  </si>
  <si>
    <t xml:space="preserve">        Bad debt expense - all RRT billings</t>
  </si>
  <si>
    <t>11.b.</t>
  </si>
  <si>
    <t xml:space="preserve">        Share of bad debt expense recovered through energy charges</t>
  </si>
  <si>
    <t xml:space="preserve">    Income tax / Payment in lieu of tax</t>
  </si>
  <si>
    <t xml:space="preserve">    Consumer awareness surcharge costs</t>
  </si>
  <si>
    <t>13.a.</t>
  </si>
  <si>
    <t xml:space="preserve">        Consumer awareness surcharge</t>
  </si>
  <si>
    <t>13.b.</t>
  </si>
  <si>
    <t xml:space="preserve">        Adjusted wholesale settlement consumption</t>
  </si>
  <si>
    <t xml:space="preserve">    Approved non-energy costs</t>
  </si>
  <si>
    <t>Costs recovered using energy revenue</t>
  </si>
  <si>
    <t>Energy Revenue-Recovered Costs (ERRC) ($)</t>
  </si>
  <si>
    <t>AESO - energy charges</t>
  </si>
  <si>
    <t>The cost of energy (electricity) based on hourly consumption (net of net settlement instructions) and hourly pool prices as calculated by the AESO and identified on the AESO pool statement. ($)
If a RoLR provider has entered into net settlement instructions transactions whose costs do not meet the requirements for inclusion in "physical forward market costs (revenue) outside the power pool", AESO energy charges must be estimated to remove the reduction in hourly consumption resulting from such net settlement instructions.</t>
  </si>
  <si>
    <t>AESO - retail adjustment to market (RAM)</t>
  </si>
  <si>
    <t>Charges related to a post final adjustment mechanism (PFAM) made in the settlement of load, for the collection/payment required to offset the RSA (retailer specific adjustment) as identified on the AESO pool statement. ($)</t>
  </si>
  <si>
    <t>AESO - trading charges</t>
  </si>
  <si>
    <t>Total trading charges applicable to power pool transactions. ($)</t>
  </si>
  <si>
    <t>AESO - uplift charges</t>
  </si>
  <si>
    <t>Total annual uplift charges as calculated by the AESO and identified on the AESO pool statement. ($)</t>
  </si>
  <si>
    <t>AESO - other</t>
  </si>
  <si>
    <t>Includes all charges on the AESO pool statement not included in any other line item above. ($)</t>
  </si>
  <si>
    <t>Physical forward market costs (revenue) outside the power pool</t>
  </si>
  <si>
    <r>
      <rPr>
        <sz val="10"/>
        <rFont val="Arial"/>
        <family val="2"/>
      </rPr>
      <t xml:space="preserve">Any costs associated with physical forward contracts (e.g. net settlement instructions) used to hedge RoLR load that are entered into by unaffiliated entities and settled outside the AESO power pool. ($)
RoLR providers must submit costs associated with any physical forward contracts provided:
1. the contracts are transacted between the RoLR provider and an unaffiliated entity;
2. the contracts hedge RoLR load in the prevailing RoLR term; and  
3. expected costs associated with physical forward contracts are recovered using the RoLR provider’s energy charge in accordance with the approved EPSP. This is the case if: the price(s) of the contract(s) were used to set the energy charge, the approved risk margin was calculated in a manner conditional on similar physical forward contracts being transacted following the establishment of the energy charge, or the approved risk margin provides compensation for risks associated with physical forward contracts expected to be transacted following the establishment of the energy charge.
</t>
    </r>
    <r>
      <rPr>
        <sz val="10"/>
        <color rgb="FFFF0000"/>
        <rFont val="Arial"/>
        <family val="2"/>
      </rPr>
      <t xml:space="preserve">
</t>
    </r>
    <r>
      <rPr>
        <sz val="10"/>
        <rFont val="Arial"/>
        <family val="2"/>
      </rPr>
      <t>The actual (historical) cost of contracts must be reported using historical cost accounting methods, not mark-to-market accounting methods. The mark-to-market change in value of contracts can only be used to forecast the costs of contracts realized in future months. 
A RoLR provider that submits physical forward market costs (revenue) outside the power pool must also submit physical forward contract data, submitted in the "Other Data" sheet.</t>
    </r>
    <r>
      <rPr>
        <sz val="10"/>
        <color rgb="FFFF0000"/>
        <rFont val="Arial"/>
        <family val="2"/>
      </rPr>
      <t xml:space="preserve">
</t>
    </r>
    <r>
      <rPr>
        <sz val="10"/>
        <rFont val="Arial"/>
        <family val="2"/>
      </rPr>
      <t>A RoLR provider that submits physical forward market costs (revenue) outside the power pool must also submit records demonstrating:
1. the calculation of physical forward market costs (revenue) outside the power pool; and
2. expected costs associated with physical forward contracts are recovered using the RoLR provider’s energy charge in accordance with the approved EPSP.</t>
    </r>
  </si>
  <si>
    <t>Net hedging costs (revenue)</t>
  </si>
  <si>
    <t>Includes costs or revenues associated with financial contracts (e.g. financial swaps) used to hedge RoLR load that are traded by unaffiliated entities and facilitated by an exchange or broker, or transacted bilaterally between counterparties. ($)
RoLR providers must submit costs associated with any financial contracts provided:
1. the contracts are transacted between the RoLR provider and an unaffiliated entity;
2. the contracts hedge RoLR load in the prevailing RoLR term; and  
3. expected costs associated with financial contracts are recovered using the RoLR provider’s energy charge in accordance with the approved EPSP. This is the case if the price(s) of the contract(s) were used to set the energy charge, the approved risk margin was calculated in a manner conditional on similar financial contracts being transacted following the establishment of the energy charge, or the approved risk margin provides compensation for risks associated with financial contracts expected to be transacted following the establishment of the energy charge.
The actual (historical) cost of contracts must be reported using historical cost accounting methods, not mark-to-market accounting methods. The mark-to-market change in value of contracts can only be used to forecast the costs of contracts realized in future months. 
A RoLR provider that submits net hedging costs (revenue) must also submit financial contract data, submitted in the "Other Data" sheet.
A RoLR provider that submits net hedging costs (revenue) must also submit records demonstrating:
1. the calculation of net hedging costs (revenue); and
2. expected costs associated with financial contracts are recovered using the RoLR provider’s energy charge in accordance with the approved EPSP.</t>
  </si>
  <si>
    <t>Contract trading charges/auction fees</t>
  </si>
  <si>
    <t>Any charges or fees associated with the procurement of financial contracts traded on an exchange or in an auction. ($)
A RoLR provider that submits contract trading charges/auction fees must provide records supporting: 
1. the reported value of the charge or fee, 
2. the dates when these charges or fees were incurred; and 
3. the transaction date(s) of all financial contracts associated with the charge or fee. 
Costs incurred prior to the beginning of the RoLR term must be allocated to the first month of the RoLR term.
RoLR providers who do not recover expected costs associated with financial contracts using the energy charge must not include contract trading charges/auction fees in the ERRC calculation.</t>
  </si>
  <si>
    <t>Other electricity procurement costs</t>
  </si>
  <si>
    <t>Includes all other expenses directly related to the procurement of electricity. ($)
A RoLR provider that submits other electricity procurement costs must provide records supporting: 
1. the reported value of the cost, 
2. the dates when these costs were incurred; and 
3. the transaction date(s) of all physical forward transactions or financial contracts associated with the cost.
Costs incurred prior to the beginning of the RoLR term must be allocated to the first month of the RoLR term.
RoLR providers who do not recover expected costs associated with physical forward transactions or financial contracts using the energy charge must not include other electricity procurement costs in the ERRC calculation.</t>
  </si>
  <si>
    <t>Credit costs</t>
  </si>
  <si>
    <t>Costs associated with collateral requirements (parental guarantee, letter of credit) with trading exchanges or counterparties. ($)
A RoLR provider that submits credit costs must provide records supporting: 
1. the reported value of the cost, 
2. the dates when these costs were incurred; and 
3. the transaction date(s) of all physical forward transactions or financial contracts associated with the cost. 
Costs incurred prior to the beginning of the RoLR term must be allocated to the first month of the RoLR term.
RoLR providers who do not recover expected costs associated with physical forward transactions or financial contracts using the energy charge must not include other credit costs in the ERRC calculation.</t>
  </si>
  <si>
    <t>Bad debt expense</t>
  </si>
  <si>
    <t xml:space="preserve">Non-collectible accounts receivable associated with RRT billing that are recovered through a RoLR provider's energy charge in accordance with the EPSP. Calculated as 11.a. x 11.b. ($)
A RoLR provider whose Regulatory Authority has not approved recovery of bad debt expenses through the energy charge must not include bad debt expense in their ERRC calculation. 
If a RoLR provider's Regulatory Authority has approved recovery of the cost of bad debt through the energy charge, bad debt expense must be included in the calculation of the ERRC. Bad debt expense consists of the bad debt expense for all RRT billings and the share of bad debt expense recovered through energy charges.
If only a portion of bad debt expenses are recovered through the energy charge, the bad debt expense included in ERRC must be prorated according to the share approved for recovery through the energy charge.
RoLR providers must provide supporting records demonstrating:
1. the total bad debts expense associated with RoLR tariff billings in the prevailing RoLR term; and
2. the share of bad debts expense in the prevailing RoLR term approved by the Regulatory Authority to be recovered using energy charges. </t>
  </si>
  <si>
    <t>Bad debt expense - all RRT billings</t>
  </si>
  <si>
    <t>The amount of non-collectible accounts receivable associated with RRT billings. ($)
A RoLR provider whose Regulatory Authority has not approved recovery of bad debt expenses through the energy charge must not include bad debt expense in their ERRC calculation. 
If a RoLR provider's Regulatory Authority has approved recovery of the cost of bad debt through the energy charge, bad debt expense must be included in the calculation of the ERRC. Bad debt expense consists of the bad debt expense for all RRT billings and the share of bad debt expense recovered through energy charges.</t>
  </si>
  <si>
    <t>Share of bad debt expense recovered through energy charges</t>
  </si>
  <si>
    <t>The share of bad debts expense in the prevailing RoLR term approved by the Regulatory Authority to be recovered using energy charges. (%)</t>
  </si>
  <si>
    <t>Income tax / Payment in lieu of tax</t>
  </si>
  <si>
    <t>Total income tax provision, as the total income tax expense recognized for regulatory purposes as approved by the Regulatory Authority. ($)</t>
  </si>
  <si>
    <t>Consumer awareness surcharge costs</t>
  </si>
  <si>
    <t>Consumer awareness surcharge amounts remittable to the Minister. ($)
This value may be set to $0 if remittances have not been made to the Minister.</t>
  </si>
  <si>
    <t>Consumer awareness surcharge</t>
  </si>
  <si>
    <r>
      <t xml:space="preserve">The value of the Consumer Awareness Surcharge as specified by section 11.1(1) of the </t>
    </r>
    <r>
      <rPr>
        <i/>
        <sz val="10"/>
        <color theme="1"/>
        <rFont val="Arial"/>
        <family val="2"/>
      </rPr>
      <t>Rate of Last Resort Regulation</t>
    </r>
    <r>
      <rPr>
        <sz val="10"/>
        <color theme="1"/>
        <rFont val="Arial"/>
        <family val="2"/>
      </rPr>
      <t xml:space="preserve"> AR 262/2005. ($/MWh)</t>
    </r>
  </si>
  <si>
    <t>Approved non-energy costs</t>
  </si>
  <si>
    <t>A cost incurred by a RoLR provider that is not affected by the consumption of RoLR customers. ($)
A RoLR provider whose Regulatory Authority has not approved recovery of non-energy costs through the energy charge must not include non-energy costs in their ERRC calculation.
If a RoLR provider’s Regulatory Authority has approvery the recovery of non-energy costs using energy charges, the RoLR provider must calculate its ERRC including the approved non-energy costs. The approved portion of each non-energy cost recovered through the energy charge must be reported separately and tied to the component of the energy charge used to recover that cost. RoLR providers must provide the calculation of each approved non-energy cost recovered through the energy charge and supporting records. 
Each non-energy cost included in the approved non-energy costs value must be reported separately in the "Approved Non-Energy Costs" sheet and tied to the component of the energy charge used to recover that cost.</t>
  </si>
  <si>
    <t>Approved Non-Energy Costs</t>
  </si>
  <si>
    <t>Relevant Component of Energy Charge</t>
  </si>
  <si>
    <t>List of Non-energy Costs:</t>
  </si>
  <si>
    <t xml:space="preserve">    Expense 1</t>
  </si>
  <si>
    <t>Named Component 1 (EXAMPLE)</t>
  </si>
  <si>
    <t xml:space="preserve">    Expense 2</t>
  </si>
  <si>
    <t xml:space="preserve">    Expense 3</t>
  </si>
  <si>
    <t xml:space="preserve">    Expense 4</t>
  </si>
  <si>
    <t xml:space="preserve">    Expense 5</t>
  </si>
  <si>
    <t>Named Component 2 (EXAMPLE)</t>
  </si>
  <si>
    <t xml:space="preserve">    Expense 6</t>
  </si>
  <si>
    <t xml:space="preserve">    Expense 7</t>
  </si>
  <si>
    <t xml:space="preserve">    Expense 8</t>
  </si>
  <si>
    <t xml:space="preserve">    Expense 9</t>
  </si>
  <si>
    <t xml:space="preserve">    Expense 10 (add rows as needed)</t>
  </si>
  <si>
    <t xml:space="preserve">A RoLR provider whose Regulatory Authority has not approved recovery of non-energy costs through the energy charge must not include non-energy costs in their ERRC calculation.
If a RoLR provider’s Regulatory Authority has approvery the recovery of non-energy costs using energy charges, the RoLR provider must calculate its ERRC including the approved non-energy costs. The approved portion of each non-energy cost recovered through the energy charge must be reported separately and tied to the component of the energy charge used to recover that cost. RoLR providers must provide the calculation of each approved non-energy cost recovered through the energy charge and supporting records.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</si>
</sst>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_);_(* \(#,##0\);_(* &quot;-&quot;_);_(@_)"/>
    <numFmt numFmtId="165" formatCode="_(&quot;$&quot;* #,##0.00_);_(&quot;$&quot;* \(#,##0.00\);_(&quot;$&quot;* &quot;-&quot;??_);_(@_)"/>
    <numFmt numFmtId="166" formatCode="_(* #,##0.00_);_(* \(#,##0.00\);_(* &quot;-&quot;??_);_(@_)"/>
    <numFmt numFmtId="167" formatCode="###."/>
    <numFmt numFmtId="168" formatCode="."/>
    <numFmt numFmtId="169" formatCode="0."/>
    <numFmt numFmtId="170" formatCode="yyyy/mm/dd\ hh:mm:ss"/>
    <numFmt numFmtId="171" formatCode="mmm/yyyy"/>
  </numFmts>
  <fonts count="27">
    <font>
      <sz val="11"/>
      <color theme="1"/>
      <name val="Aptos Narrow"/>
      <family val="2"/>
      <scheme val="minor"/>
    </font>
    <font>
      <sz val="12"/>
      <name val="Arial"/>
      <family val="2"/>
    </font>
    <font>
      <sz val="10"/>
      <name val="Arial"/>
      <family val="2"/>
    </font>
    <font>
      <b/>
      <sz val="12"/>
      <name val="Arial"/>
      <family val="2"/>
    </font>
    <font>
      <b/>
      <sz val="10"/>
      <name val="Arial"/>
      <family val="2"/>
    </font>
    <font>
      <sz val="11"/>
      <color theme="1"/>
      <name val="Arial"/>
      <family val="2"/>
    </font>
    <font>
      <b/>
      <sz val="11"/>
      <color theme="0"/>
      <name val="Arial"/>
      <family val="2"/>
    </font>
    <font>
      <i/>
      <sz val="10"/>
      <name val="Arial"/>
      <family val="2"/>
    </font>
    <font>
      <sz val="8"/>
      <name val="Aptos Narrow"/>
      <family val="2"/>
      <scheme val="minor"/>
    </font>
    <font>
      <sz val="11"/>
      <color theme="1"/>
      <name val="Aptos Narrow"/>
      <family val="2"/>
      <scheme val="minor"/>
    </font>
    <font>
      <b/>
      <sz val="12"/>
      <color theme="0"/>
      <name val="Arial"/>
      <family val="2"/>
    </font>
    <font>
      <sz val="10"/>
      <color theme="1"/>
      <name val="Arial"/>
      <family val="2"/>
    </font>
    <font>
      <sz val="11"/>
      <color theme="1"/>
      <name val="Arial"/>
      <family val="2"/>
    </font>
    <font>
      <sz val="11"/>
      <color rgb="FFFF0000"/>
      <name val="Arial"/>
      <family val="2"/>
    </font>
    <font>
      <b/>
      <sz val="11"/>
      <color theme="1"/>
      <name val="Arial"/>
      <family val="2"/>
    </font>
    <font>
      <sz val="10"/>
      <color rgb="FFFF0000"/>
      <name val="Arial"/>
      <family val="2"/>
    </font>
    <font>
      <i/>
      <sz val="10"/>
      <color theme="1"/>
      <name val="Arial"/>
      <family val="2"/>
    </font>
    <font>
      <sz val="11"/>
      <name val="Arial"/>
      <family val="2"/>
    </font>
    <font>
      <b/>
      <sz val="10"/>
      <color theme="1"/>
      <name val="Arial"/>
      <family val="2"/>
    </font>
    <font>
      <sz val="12"/>
      <color theme="0"/>
      <name val="Arial"/>
      <family val="2"/>
    </font>
    <font>
      <b/>
      <sz val="10"/>
      <color theme="0"/>
      <name val="Arial"/>
      <family val="2"/>
    </font>
    <font>
      <i/>
      <sz val="11"/>
      <name val="Arial"/>
      <family val="2"/>
    </font>
    <font>
      <sz val="10"/>
      <color theme="0"/>
      <name val="Arial"/>
      <family val="2"/>
    </font>
    <font>
      <b/>
      <sz val="12"/>
      <color theme="1"/>
      <name val="Arial"/>
      <family val="2"/>
    </font>
    <font>
      <b/>
      <u/>
      <sz val="11"/>
      <color theme="0"/>
      <name val="Arial"/>
      <family val="2"/>
    </font>
    <font>
      <sz val="11"/>
      <color theme="0"/>
      <name val="Arial"/>
      <family val="2"/>
    </font>
    <font>
      <sz val="11"/>
      <color rgb="FF000000"/>
      <name val="Arial"/>
      <family val="2"/>
    </font>
  </fonts>
  <fills count="8">
    <fill>
      <patternFill patternType="none"/>
    </fill>
    <fill>
      <patternFill patternType="gray125"/>
    </fill>
    <fill>
      <patternFill patternType="solid">
        <fgColor rgb="FF7E3E97"/>
        <bgColor indexed="64"/>
      </patternFill>
    </fill>
    <fill>
      <patternFill patternType="solid">
        <fgColor rgb="FFCEC1D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7" tint="0.79998168889431442"/>
        <bgColor indexed="64"/>
      </patternFill>
    </fill>
  </fills>
  <borders count="19">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ck">
        <color indexed="64"/>
      </top>
      <bottom style="double">
        <color indexed="64"/>
      </bottom>
      <diagonal/>
    </border>
    <border>
      <left style="thin">
        <color indexed="64"/>
      </left>
      <right/>
      <top style="thin">
        <color indexed="64"/>
      </top>
      <bottom/>
      <diagonal/>
    </border>
    <border>
      <left style="thin">
        <color indexed="64"/>
      </left>
      <right/>
      <top style="thick">
        <color indexed="64"/>
      </top>
      <bottom style="double">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ck">
        <color indexed="64"/>
      </top>
      <bottom style="double">
        <color indexed="64"/>
      </bottom>
      <diagonal/>
    </border>
    <border>
      <left/>
      <right/>
      <top style="thin">
        <color indexed="64"/>
      </top>
      <bottom style="thin">
        <color indexed="64"/>
      </bottom>
      <diagonal/>
    </border>
    <border>
      <left style="thin">
        <color indexed="64"/>
      </left>
      <right style="thick">
        <color indexed="64"/>
      </right>
      <top style="thick">
        <color indexed="64"/>
      </top>
      <bottom style="double">
        <color indexed="64"/>
      </bottom>
      <diagonal/>
    </border>
    <border>
      <left style="thin">
        <color indexed="64"/>
      </left>
      <right/>
      <top/>
      <bottom style="thin">
        <color indexed="64"/>
      </bottom>
      <diagonal/>
    </border>
  </borders>
  <cellStyleXfs count="7">
    <xf numFmtId="0" fontId="0" fillId="0" borderId="0"/>
    <xf numFmtId="0" fontId="2" fillId="0" borderId="0"/>
    <xf numFmtId="0" fontId="2" fillId="0" borderId="0"/>
    <xf numFmtId="0" fontId="1" fillId="0" borderId="0"/>
    <xf numFmtId="9"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cellStyleXfs>
  <cellXfs count="254">
    <xf numFmtId="0" fontId="0" fillId="0" borderId="0" xfId="0"/>
    <xf numFmtId="0" fontId="1" fillId="0" borderId="0" xfId="0" applyFont="1"/>
    <xf numFmtId="164" fontId="3" fillId="0" borderId="0" xfId="1" applyNumberFormat="1" applyFont="1" applyAlignment="1">
      <alignment horizontal="center"/>
    </xf>
    <xf numFmtId="0" fontId="4" fillId="0" borderId="0" xfId="2" applyFont="1"/>
    <xf numFmtId="0" fontId="2" fillId="0" borderId="0" xfId="3" applyFont="1" applyAlignment="1">
      <alignment horizontal="center"/>
    </xf>
    <xf numFmtId="0" fontId="2" fillId="0" borderId="0" xfId="3" applyFont="1"/>
    <xf numFmtId="0" fontId="2" fillId="0" borderId="0" xfId="3" quotePrefix="1" applyFont="1" applyAlignment="1">
      <alignment horizontal="left"/>
    </xf>
    <xf numFmtId="0" fontId="4" fillId="0" borderId="0" xfId="3" applyFont="1" applyAlignment="1">
      <alignment horizontal="right"/>
    </xf>
    <xf numFmtId="0" fontId="5" fillId="0" borderId="0" xfId="0" applyFont="1"/>
    <xf numFmtId="0" fontId="6" fillId="2" borderId="2" xfId="3" applyFont="1" applyFill="1" applyBorder="1" applyAlignment="1">
      <alignment horizontal="center"/>
    </xf>
    <xf numFmtId="0" fontId="5" fillId="0" borderId="0" xfId="0" applyFont="1" applyAlignment="1">
      <alignment wrapText="1"/>
    </xf>
    <xf numFmtId="167" fontId="2" fillId="0" borderId="0" xfId="3" applyNumberFormat="1" applyFont="1" applyAlignment="1">
      <alignment horizontal="center"/>
    </xf>
    <xf numFmtId="167" fontId="2" fillId="0" borderId="0" xfId="3" applyNumberFormat="1" applyFont="1" applyAlignment="1">
      <alignment horizontal="center" vertical="center"/>
    </xf>
    <xf numFmtId="164" fontId="4" fillId="0" borderId="0" xfId="3" applyNumberFormat="1" applyFont="1" applyAlignment="1">
      <alignment horizontal="right"/>
    </xf>
    <xf numFmtId="164" fontId="4" fillId="0" borderId="0" xfId="1" applyNumberFormat="1" applyFont="1" applyAlignment="1">
      <alignment horizontal="center"/>
    </xf>
    <xf numFmtId="0" fontId="11" fillId="0" borderId="0" xfId="0" applyFont="1"/>
    <xf numFmtId="164" fontId="3" fillId="0" borderId="0" xfId="1" applyNumberFormat="1" applyFont="1" applyAlignment="1">
      <alignment horizontal="left"/>
    </xf>
    <xf numFmtId="0" fontId="6" fillId="2" borderId="0" xfId="0" applyFont="1" applyFill="1" applyAlignment="1">
      <alignment horizontal="left"/>
    </xf>
    <xf numFmtId="0" fontId="12" fillId="0" borderId="0" xfId="0" applyFont="1"/>
    <xf numFmtId="0" fontId="4" fillId="0" borderId="0" xfId="3" quotePrefix="1" applyFont="1" applyAlignment="1">
      <alignment horizontal="right"/>
    </xf>
    <xf numFmtId="0" fontId="4" fillId="0" borderId="0" xfId="3" quotePrefix="1" applyFont="1" applyAlignment="1">
      <alignment horizontal="left"/>
    </xf>
    <xf numFmtId="0" fontId="5" fillId="0" borderId="0" xfId="0" applyFont="1" applyAlignment="1">
      <alignment vertical="center" wrapText="1"/>
    </xf>
    <xf numFmtId="0" fontId="13" fillId="0" borderId="0" xfId="0" applyFont="1"/>
    <xf numFmtId="167" fontId="15" fillId="0" borderId="0" xfId="3" applyNumberFormat="1" applyFont="1" applyAlignment="1">
      <alignment horizontal="center"/>
    </xf>
    <xf numFmtId="0" fontId="10" fillId="2" borderId="0" xfId="0" applyFont="1" applyFill="1" applyAlignment="1">
      <alignment horizontal="left"/>
    </xf>
    <xf numFmtId="0" fontId="11" fillId="0" borderId="0" xfId="0" applyFont="1" applyAlignment="1">
      <alignment horizontal="center" vertical="center"/>
    </xf>
    <xf numFmtId="0" fontId="4" fillId="0" borderId="0" xfId="1" applyFont="1" applyAlignment="1">
      <alignment horizontal="center" vertical="center"/>
    </xf>
    <xf numFmtId="167" fontId="2" fillId="0" borderId="3" xfId="3" applyNumberFormat="1" applyFont="1" applyBorder="1" applyAlignment="1">
      <alignment horizontal="center" vertical="center"/>
    </xf>
    <xf numFmtId="164" fontId="19" fillId="0" borderId="0" xfId="1" applyNumberFormat="1" applyFont="1" applyAlignment="1">
      <alignment horizontal="left"/>
    </xf>
    <xf numFmtId="167" fontId="2" fillId="0" borderId="3" xfId="3" quotePrefix="1" applyNumberFormat="1" applyFont="1" applyBorder="1" applyAlignment="1">
      <alignment horizontal="center" vertical="center"/>
    </xf>
    <xf numFmtId="167" fontId="11" fillId="0" borderId="3" xfId="3" applyNumberFormat="1" applyFont="1" applyBorder="1" applyAlignment="1">
      <alignment horizontal="center" vertical="center"/>
    </xf>
    <xf numFmtId="169" fontId="11" fillId="0" borderId="3" xfId="3" applyNumberFormat="1" applyFont="1" applyBorder="1" applyAlignment="1">
      <alignment horizontal="center" vertical="center"/>
    </xf>
    <xf numFmtId="0" fontId="11" fillId="0" borderId="3" xfId="3" applyFont="1" applyBorder="1" applyAlignment="1">
      <alignment horizontal="center" vertical="center"/>
    </xf>
    <xf numFmtId="0" fontId="11" fillId="0" borderId="3" xfId="0" applyFont="1" applyBorder="1" applyAlignment="1">
      <alignment horizontal="center" vertical="center"/>
    </xf>
    <xf numFmtId="0" fontId="11" fillId="0" borderId="3" xfId="0" applyFont="1" applyBorder="1"/>
    <xf numFmtId="0" fontId="11" fillId="0" borderId="3" xfId="0" applyFont="1" applyBorder="1" applyAlignment="1">
      <alignment horizontal="left"/>
    </xf>
    <xf numFmtId="0" fontId="11" fillId="0" borderId="3" xfId="0" applyFont="1" applyBorder="1" applyAlignment="1">
      <alignment vertical="center" wrapText="1"/>
    </xf>
    <xf numFmtId="0" fontId="17" fillId="0" borderId="0" xfId="0" applyFont="1"/>
    <xf numFmtId="165" fontId="2" fillId="4" borderId="3" xfId="6" applyFont="1" applyFill="1" applyBorder="1" applyAlignment="1">
      <alignment horizontal="right"/>
    </xf>
    <xf numFmtId="165" fontId="2" fillId="4" borderId="3" xfId="3" applyNumberFormat="1" applyFont="1" applyFill="1" applyBorder="1" applyAlignment="1">
      <alignment horizontal="right"/>
    </xf>
    <xf numFmtId="165" fontId="2" fillId="4" borderId="7" xfId="3" applyNumberFormat="1" applyFont="1" applyFill="1" applyBorder="1" applyAlignment="1">
      <alignment horizontal="right"/>
    </xf>
    <xf numFmtId="165" fontId="2" fillId="4" borderId="7" xfId="6" applyFont="1" applyFill="1" applyBorder="1" applyAlignment="1">
      <alignment horizontal="right"/>
    </xf>
    <xf numFmtId="0" fontId="6" fillId="2" borderId="3" xfId="3" applyFont="1" applyFill="1" applyBorder="1" applyAlignment="1">
      <alignment horizontal="center"/>
    </xf>
    <xf numFmtId="0" fontId="6" fillId="2" borderId="3" xfId="3" applyFont="1" applyFill="1" applyBorder="1" applyAlignment="1">
      <alignment horizontal="left"/>
    </xf>
    <xf numFmtId="0" fontId="2" fillId="0" borderId="3" xfId="3" applyFont="1" applyBorder="1" applyAlignment="1">
      <alignment horizontal="center"/>
    </xf>
    <xf numFmtId="0" fontId="4" fillId="0" borderId="3" xfId="3" applyFont="1" applyBorder="1" applyAlignment="1">
      <alignment horizontal="left"/>
    </xf>
    <xf numFmtId="167" fontId="2" fillId="0" borderId="3" xfId="3" quotePrefix="1" applyNumberFormat="1" applyFont="1" applyBorder="1" applyAlignment="1">
      <alignment horizontal="center"/>
    </xf>
    <xf numFmtId="0" fontId="7" fillId="0" borderId="3" xfId="3" applyFont="1" applyBorder="1"/>
    <xf numFmtId="167" fontId="2" fillId="0" borderId="3" xfId="3" applyNumberFormat="1" applyFont="1" applyBorder="1" applyAlignment="1">
      <alignment horizontal="center"/>
    </xf>
    <xf numFmtId="167" fontId="11" fillId="0" borderId="3" xfId="3" applyNumberFormat="1" applyFont="1" applyBorder="1" applyAlignment="1">
      <alignment horizontal="center"/>
    </xf>
    <xf numFmtId="168" fontId="11" fillId="0" borderId="3" xfId="0" applyNumberFormat="1" applyFont="1" applyBorder="1" applyAlignment="1">
      <alignment horizontal="center" vertical="center"/>
    </xf>
    <xf numFmtId="0" fontId="11" fillId="0" borderId="3" xfId="3" applyFont="1" applyBorder="1" applyAlignment="1">
      <alignment horizontal="center"/>
    </xf>
    <xf numFmtId="167" fontId="15" fillId="0" borderId="3" xfId="3" applyNumberFormat="1" applyFont="1" applyBorder="1" applyAlignment="1">
      <alignment horizontal="center"/>
    </xf>
    <xf numFmtId="0" fontId="4" fillId="0" borderId="3" xfId="3" applyFont="1" applyBorder="1"/>
    <xf numFmtId="0" fontId="2" fillId="0" borderId="3" xfId="3" applyFont="1" applyBorder="1"/>
    <xf numFmtId="0" fontId="6" fillId="0" borderId="3" xfId="3" applyFont="1" applyBorder="1"/>
    <xf numFmtId="165" fontId="2" fillId="4" borderId="4" xfId="3" applyNumberFormat="1" applyFont="1" applyFill="1" applyBorder="1" applyAlignment="1">
      <alignment horizontal="right"/>
    </xf>
    <xf numFmtId="165" fontId="2" fillId="4" borderId="5" xfId="3" applyNumberFormat="1" applyFont="1" applyFill="1" applyBorder="1" applyAlignment="1">
      <alignment horizontal="right"/>
    </xf>
    <xf numFmtId="165" fontId="4" fillId="3" borderId="10" xfId="6" applyFont="1" applyFill="1" applyBorder="1" applyAlignment="1">
      <alignment horizontal="right"/>
    </xf>
    <xf numFmtId="165" fontId="2" fillId="4" borderId="9" xfId="3" applyNumberFormat="1" applyFont="1" applyFill="1" applyBorder="1" applyAlignment="1">
      <alignment horizontal="right"/>
    </xf>
    <xf numFmtId="165" fontId="2" fillId="4" borderId="9" xfId="6" applyFont="1" applyFill="1" applyBorder="1" applyAlignment="1">
      <alignment horizontal="right"/>
    </xf>
    <xf numFmtId="165" fontId="2" fillId="4" borderId="11" xfId="3" applyNumberFormat="1" applyFont="1" applyFill="1" applyBorder="1" applyAlignment="1">
      <alignment horizontal="right"/>
    </xf>
    <xf numFmtId="165" fontId="4" fillId="3" borderId="12" xfId="6" applyFont="1" applyFill="1" applyBorder="1" applyAlignment="1">
      <alignment horizontal="right"/>
    </xf>
    <xf numFmtId="164" fontId="2" fillId="4" borderId="13" xfId="3" applyNumberFormat="1" applyFont="1" applyFill="1" applyBorder="1" applyAlignment="1">
      <alignment horizontal="right" vertical="center"/>
    </xf>
    <xf numFmtId="165" fontId="4" fillId="3" borderId="15" xfId="6" applyFont="1" applyFill="1" applyBorder="1" applyAlignment="1">
      <alignment horizontal="right"/>
    </xf>
    <xf numFmtId="0" fontId="6" fillId="0" borderId="3" xfId="3" applyFont="1" applyBorder="1" applyAlignment="1">
      <alignment horizontal="center"/>
    </xf>
    <xf numFmtId="0" fontId="6" fillId="0" borderId="3" xfId="3" applyFont="1" applyBorder="1" applyAlignment="1">
      <alignment horizontal="left"/>
    </xf>
    <xf numFmtId="0" fontId="4" fillId="0" borderId="3" xfId="3" applyFont="1" applyBorder="1" applyAlignment="1">
      <alignment horizontal="right"/>
    </xf>
    <xf numFmtId="165" fontId="4" fillId="3" borderId="13" xfId="6" applyFont="1" applyFill="1" applyBorder="1" applyAlignment="1">
      <alignment horizontal="right"/>
    </xf>
    <xf numFmtId="165" fontId="4" fillId="3" borderId="14" xfId="6" applyFont="1" applyFill="1" applyBorder="1" applyAlignment="1">
      <alignment horizontal="right"/>
    </xf>
    <xf numFmtId="0" fontId="6" fillId="2" borderId="3" xfId="0" applyFont="1" applyFill="1" applyBorder="1" applyAlignment="1">
      <alignment horizontal="center" vertical="center"/>
    </xf>
    <xf numFmtId="17" fontId="11" fillId="0" borderId="3" xfId="3" applyNumberFormat="1" applyFont="1" applyBorder="1" applyAlignment="1">
      <alignment horizontal="center"/>
    </xf>
    <xf numFmtId="0" fontId="11" fillId="3" borderId="3" xfId="0" applyFont="1" applyFill="1" applyBorder="1" applyAlignment="1">
      <alignment horizontal="center" vertical="center" wrapText="1"/>
    </xf>
    <xf numFmtId="0" fontId="2" fillId="0" borderId="3" xfId="1" applyBorder="1" applyAlignment="1">
      <alignment horizontal="center" vertical="center"/>
    </xf>
    <xf numFmtId="0" fontId="11" fillId="0" borderId="3" xfId="0" applyFont="1" applyBorder="1" applyAlignment="1">
      <alignment horizontal="center"/>
    </xf>
    <xf numFmtId="0" fontId="5" fillId="0" borderId="3" xfId="0" applyFont="1" applyBorder="1"/>
    <xf numFmtId="0" fontId="5" fillId="5" borderId="0" xfId="0" applyFont="1" applyFill="1"/>
    <xf numFmtId="0" fontId="11" fillId="5" borderId="0" xfId="0" applyFont="1" applyFill="1"/>
    <xf numFmtId="0" fontId="1" fillId="5" borderId="0" xfId="0" applyFont="1" applyFill="1"/>
    <xf numFmtId="164" fontId="3" fillId="5" borderId="0" xfId="1" applyNumberFormat="1" applyFont="1" applyFill="1" applyAlignment="1">
      <alignment horizontal="center"/>
    </xf>
    <xf numFmtId="164" fontId="4" fillId="5" borderId="0" xfId="1" applyNumberFormat="1" applyFont="1" applyFill="1" applyAlignment="1">
      <alignment horizontal="center"/>
    </xf>
    <xf numFmtId="0" fontId="4" fillId="5" borderId="0" xfId="1" applyFont="1" applyFill="1" applyAlignment="1">
      <alignment horizontal="center" vertical="center"/>
    </xf>
    <xf numFmtId="165" fontId="2" fillId="0" borderId="3" xfId="6" applyFont="1" applyBorder="1" applyAlignment="1">
      <alignment horizontal="center"/>
    </xf>
    <xf numFmtId="165" fontId="11" fillId="0" borderId="3" xfId="6" applyFont="1" applyBorder="1" applyAlignment="1">
      <alignment horizontal="center"/>
    </xf>
    <xf numFmtId="0" fontId="2" fillId="0" borderId="3" xfId="1" applyBorder="1" applyAlignment="1">
      <alignment horizontal="center"/>
    </xf>
    <xf numFmtId="170" fontId="2" fillId="0" borderId="3" xfId="1" applyNumberFormat="1" applyBorder="1" applyAlignment="1">
      <alignment horizontal="center"/>
    </xf>
    <xf numFmtId="9" fontId="11" fillId="0" borderId="3" xfId="4" applyFont="1" applyBorder="1"/>
    <xf numFmtId="9" fontId="5" fillId="0" borderId="3" xfId="4" applyFont="1" applyBorder="1"/>
    <xf numFmtId="0" fontId="20" fillId="2" borderId="3" xfId="0" applyFont="1" applyFill="1" applyBorder="1" applyAlignment="1">
      <alignment horizontal="center" vertical="center"/>
    </xf>
    <xf numFmtId="0" fontId="2" fillId="0" borderId="3" xfId="3" applyFont="1" applyBorder="1" applyAlignment="1">
      <alignment horizontal="center" vertical="center"/>
    </xf>
    <xf numFmtId="0" fontId="11" fillId="0" borderId="3" xfId="0" applyFont="1" applyBorder="1" applyAlignment="1">
      <alignment horizontal="left" vertical="center"/>
    </xf>
    <xf numFmtId="0" fontId="11" fillId="0" borderId="3" xfId="0" applyFont="1" applyBorder="1" applyAlignment="1">
      <alignment horizontal="left" vertical="center" wrapText="1"/>
    </xf>
    <xf numFmtId="0" fontId="11" fillId="0" borderId="3" xfId="0" applyFont="1" applyBorder="1" applyAlignment="1">
      <alignment wrapText="1"/>
    </xf>
    <xf numFmtId="170" fontId="11" fillId="0" borderId="3" xfId="0" applyNumberFormat="1" applyFont="1" applyBorder="1"/>
    <xf numFmtId="170" fontId="5" fillId="0" borderId="3" xfId="0" applyNumberFormat="1" applyFont="1" applyBorder="1"/>
    <xf numFmtId="170" fontId="11" fillId="0" borderId="3" xfId="0" applyNumberFormat="1" applyFont="1" applyBorder="1" applyAlignment="1">
      <alignment horizontal="left"/>
    </xf>
    <xf numFmtId="164" fontId="10" fillId="2" borderId="3" xfId="1" applyNumberFormat="1" applyFont="1" applyFill="1" applyBorder="1" applyAlignment="1">
      <alignment horizontal="left"/>
    </xf>
    <xf numFmtId="0" fontId="3" fillId="3" borderId="3" xfId="1" applyFont="1" applyFill="1" applyBorder="1" applyAlignment="1">
      <alignment horizontal="left"/>
    </xf>
    <xf numFmtId="14" fontId="3" fillId="3" borderId="3" xfId="1" applyNumberFormat="1" applyFont="1" applyFill="1" applyBorder="1" applyAlignment="1">
      <alignment horizontal="left"/>
    </xf>
    <xf numFmtId="14" fontId="3" fillId="4" borderId="3" xfId="1" applyNumberFormat="1" applyFont="1" applyFill="1" applyBorder="1" applyAlignment="1">
      <alignment horizontal="left"/>
    </xf>
    <xf numFmtId="0" fontId="4" fillId="0" borderId="0" xfId="1" applyFont="1"/>
    <xf numFmtId="0" fontId="2" fillId="0" borderId="0" xfId="1" applyAlignment="1">
      <alignment horizontal="center"/>
    </xf>
    <xf numFmtId="0" fontId="5" fillId="0" borderId="0" xfId="4" applyNumberFormat="1" applyFont="1" applyBorder="1"/>
    <xf numFmtId="0" fontId="5" fillId="0" borderId="0" xfId="0" applyFont="1" applyAlignment="1">
      <alignment horizontal="center" vertical="center"/>
    </xf>
    <xf numFmtId="0" fontId="15" fillId="0" borderId="3" xfId="0" applyFont="1" applyBorder="1"/>
    <xf numFmtId="0" fontId="11" fillId="0" borderId="0" xfId="0" applyFont="1" applyAlignment="1">
      <alignment horizontal="center"/>
    </xf>
    <xf numFmtId="0" fontId="5" fillId="0" borderId="3" xfId="0" applyFont="1" applyBorder="1" applyAlignment="1">
      <alignment horizontal="center" vertical="center"/>
    </xf>
    <xf numFmtId="0" fontId="22" fillId="0" borderId="0" xfId="1" applyFont="1" applyAlignment="1">
      <alignment horizontal="left"/>
    </xf>
    <xf numFmtId="164" fontId="22" fillId="0" borderId="0" xfId="1" applyNumberFormat="1" applyFont="1" applyAlignment="1">
      <alignment horizontal="left"/>
    </xf>
    <xf numFmtId="164" fontId="10" fillId="0" borderId="0" xfId="1" applyNumberFormat="1" applyFont="1" applyAlignment="1">
      <alignment horizontal="left"/>
    </xf>
    <xf numFmtId="0" fontId="18" fillId="0" borderId="3" xfId="3" applyFont="1" applyBorder="1"/>
    <xf numFmtId="164" fontId="23" fillId="0" borderId="0" xfId="1" applyNumberFormat="1" applyFont="1" applyAlignment="1">
      <alignment horizontal="left"/>
    </xf>
    <xf numFmtId="171" fontId="11" fillId="0" borderId="3" xfId="0" applyNumberFormat="1" applyFont="1" applyBorder="1" applyAlignment="1">
      <alignment horizontal="center" vertical="center"/>
    </xf>
    <xf numFmtId="171" fontId="2" fillId="0" borderId="3" xfId="3" applyNumberFormat="1" applyFont="1" applyBorder="1" applyAlignment="1">
      <alignment horizontal="center" vertical="center"/>
    </xf>
    <xf numFmtId="165" fontId="11" fillId="3" borderId="3" xfId="4" applyNumberFormat="1" applyFont="1" applyFill="1" applyBorder="1" applyAlignment="1">
      <alignment horizontal="center" vertical="center"/>
    </xf>
    <xf numFmtId="165" fontId="11" fillId="3" borderId="3" xfId="0" applyNumberFormat="1" applyFont="1" applyFill="1" applyBorder="1" applyAlignment="1">
      <alignment horizontal="center" vertical="center"/>
    </xf>
    <xf numFmtId="164" fontId="2" fillId="4" borderId="14" xfId="3" applyNumberFormat="1" applyFont="1" applyFill="1" applyBorder="1" applyAlignment="1">
      <alignment horizontal="right" vertical="center"/>
    </xf>
    <xf numFmtId="4" fontId="4" fillId="3" borderId="13" xfId="3" applyNumberFormat="1" applyFont="1" applyFill="1" applyBorder="1" applyAlignment="1">
      <alignment horizontal="right"/>
    </xf>
    <xf numFmtId="2" fontId="2" fillId="4" borderId="13" xfId="6" applyNumberFormat="1" applyFont="1" applyFill="1" applyBorder="1" applyAlignment="1">
      <alignment horizontal="right"/>
    </xf>
    <xf numFmtId="4" fontId="11" fillId="3" borderId="3" xfId="0" applyNumberFormat="1" applyFont="1" applyFill="1" applyBorder="1" applyAlignment="1">
      <alignment horizontal="center" vertical="center"/>
    </xf>
    <xf numFmtId="0" fontId="2" fillId="0" borderId="3" xfId="0" applyFont="1" applyBorder="1" applyAlignment="1">
      <alignment vertical="center" wrapText="1"/>
    </xf>
    <xf numFmtId="165" fontId="4" fillId="3" borderId="17" xfId="6" applyFont="1" applyFill="1" applyBorder="1" applyAlignment="1">
      <alignment horizontal="right"/>
    </xf>
    <xf numFmtId="0" fontId="16" fillId="0" borderId="3" xfId="0" applyFont="1" applyBorder="1" applyAlignment="1">
      <alignment vertical="center" wrapText="1"/>
    </xf>
    <xf numFmtId="164" fontId="20" fillId="2" borderId="3" xfId="1" applyNumberFormat="1" applyFont="1" applyFill="1" applyBorder="1" applyAlignment="1">
      <alignment horizontal="center" vertical="center"/>
    </xf>
    <xf numFmtId="0" fontId="23" fillId="0" borderId="0" xfId="0" applyFont="1" applyAlignment="1">
      <alignment horizontal="left"/>
    </xf>
    <xf numFmtId="10" fontId="20" fillId="2" borderId="3" xfId="4" applyNumberFormat="1" applyFont="1" applyFill="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left" vertical="center"/>
    </xf>
    <xf numFmtId="171" fontId="11" fillId="0" borderId="0" xfId="0" applyNumberFormat="1" applyFont="1" applyAlignment="1">
      <alignment horizontal="center" vertical="center"/>
    </xf>
    <xf numFmtId="171" fontId="2" fillId="0" borderId="0" xfId="3" applyNumberFormat="1" applyFont="1" applyAlignment="1">
      <alignment horizontal="center" vertical="center"/>
    </xf>
    <xf numFmtId="165" fontId="20" fillId="0" borderId="0" xfId="6" applyFont="1" applyFill="1" applyBorder="1" applyAlignment="1">
      <alignment horizontal="center" vertical="center"/>
    </xf>
    <xf numFmtId="0" fontId="11" fillId="0" borderId="18" xfId="0" applyFont="1" applyBorder="1" applyAlignment="1">
      <alignment horizontal="left" vertical="center"/>
    </xf>
    <xf numFmtId="171" fontId="11" fillId="0" borderId="2" xfId="0" applyNumberFormat="1" applyFont="1" applyBorder="1" applyAlignment="1">
      <alignment horizontal="center" vertical="center"/>
    </xf>
    <xf numFmtId="171" fontId="2" fillId="0" borderId="2" xfId="3" applyNumberFormat="1" applyFont="1" applyBorder="1" applyAlignment="1">
      <alignment horizontal="center" vertical="center"/>
    </xf>
    <xf numFmtId="0" fontId="6" fillId="0" borderId="0" xfId="3" applyFont="1" applyAlignment="1">
      <alignment horizontal="center" vertical="center" wrapText="1"/>
    </xf>
    <xf numFmtId="0" fontId="6" fillId="2" borderId="3" xfId="3" applyFont="1" applyFill="1" applyBorder="1" applyAlignment="1">
      <alignment horizontal="center" vertical="center" wrapText="1"/>
    </xf>
    <xf numFmtId="4" fontId="11" fillId="0" borderId="0" xfId="0" applyNumberFormat="1" applyFont="1" applyAlignment="1">
      <alignment horizontal="center" vertical="center"/>
    </xf>
    <xf numFmtId="0" fontId="24" fillId="2" borderId="3" xfId="3" applyFont="1" applyFill="1" applyBorder="1" applyAlignment="1">
      <alignment horizontal="center" vertical="center" wrapText="1"/>
    </xf>
    <xf numFmtId="0" fontId="18" fillId="3" borderId="3" xfId="6" applyNumberFormat="1" applyFont="1" applyFill="1" applyBorder="1" applyAlignment="1">
      <alignment horizontal="center" vertical="center"/>
    </xf>
    <xf numFmtId="165" fontId="18" fillId="3" borderId="3" xfId="6" applyFont="1" applyFill="1" applyBorder="1" applyAlignment="1">
      <alignment horizontal="center" vertical="center"/>
    </xf>
    <xf numFmtId="0" fontId="5" fillId="0" borderId="0" xfId="0" quotePrefix="1" applyFont="1"/>
    <xf numFmtId="0" fontId="2" fillId="0" borderId="5" xfId="0" applyFont="1" applyBorder="1" applyAlignment="1">
      <alignment vertical="center" wrapText="1"/>
    </xf>
    <xf numFmtId="0" fontId="16" fillId="0" borderId="0" xfId="0" applyFont="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0" borderId="3" xfId="0" applyFont="1" applyBorder="1" applyAlignment="1">
      <alignment vertical="center"/>
    </xf>
    <xf numFmtId="0" fontId="11" fillId="4" borderId="3" xfId="0" applyFont="1" applyFill="1" applyBorder="1"/>
    <xf numFmtId="167" fontId="2" fillId="0" borderId="3" xfId="3" applyNumberFormat="1" applyFont="1" applyBorder="1" applyAlignment="1">
      <alignment horizontal="left" vertical="center"/>
    </xf>
    <xf numFmtId="167" fontId="2" fillId="0" borderId="3" xfId="3" applyNumberFormat="1" applyFont="1" applyBorder="1" applyAlignment="1">
      <alignment horizontal="left" vertical="center" wrapText="1"/>
    </xf>
    <xf numFmtId="167" fontId="2" fillId="0" borderId="5" xfId="3" applyNumberFormat="1" applyFont="1" applyBorder="1" applyAlignment="1">
      <alignment horizontal="left" vertical="center" wrapText="1"/>
    </xf>
    <xf numFmtId="4" fontId="2" fillId="4" borderId="4" xfId="6" applyNumberFormat="1" applyFont="1" applyFill="1" applyBorder="1" applyAlignment="1">
      <alignment horizontal="right"/>
    </xf>
    <xf numFmtId="0" fontId="2" fillId="0" borderId="3" xfId="0" applyFont="1" applyBorder="1" applyAlignment="1">
      <alignment horizontal="left"/>
    </xf>
    <xf numFmtId="0" fontId="18" fillId="0" borderId="3" xfId="0" applyFont="1" applyBorder="1" applyAlignment="1">
      <alignment horizontal="left" vertical="center"/>
    </xf>
    <xf numFmtId="0" fontId="18" fillId="0" borderId="9" xfId="0" applyFont="1" applyBorder="1" applyAlignment="1">
      <alignment horizontal="left" vertical="center"/>
    </xf>
    <xf numFmtId="0" fontId="18" fillId="0" borderId="9" xfId="0" applyFont="1" applyBorder="1" applyAlignment="1">
      <alignment horizontal="left" vertical="center" wrapText="1"/>
    </xf>
    <xf numFmtId="9" fontId="11" fillId="3" borderId="3" xfId="4" applyFont="1" applyFill="1" applyBorder="1" applyAlignment="1">
      <alignment horizontal="center"/>
    </xf>
    <xf numFmtId="0" fontId="18" fillId="0" borderId="0" xfId="0" applyFont="1" applyAlignment="1">
      <alignment horizontal="right"/>
    </xf>
    <xf numFmtId="0" fontId="20" fillId="2" borderId="3" xfId="4" applyNumberFormat="1" applyFont="1" applyFill="1" applyBorder="1" applyAlignment="1">
      <alignment horizontal="center"/>
    </xf>
    <xf numFmtId="0" fontId="2" fillId="0" borderId="0" xfId="1" applyAlignment="1">
      <alignment horizontal="left"/>
    </xf>
    <xf numFmtId="0" fontId="25" fillId="0" borderId="0" xfId="0" applyFont="1"/>
    <xf numFmtId="0" fontId="18" fillId="0" borderId="3" xfId="0" applyFont="1" applyBorder="1" applyAlignment="1">
      <alignment horizontal="center" vertical="center"/>
    </xf>
    <xf numFmtId="0" fontId="18" fillId="3" borderId="3" xfId="0" applyFont="1" applyFill="1" applyBorder="1" applyAlignment="1">
      <alignment horizontal="center" vertical="center"/>
    </xf>
    <xf numFmtId="164" fontId="6" fillId="2" borderId="3" xfId="1" applyNumberFormat="1" applyFont="1" applyFill="1" applyBorder="1" applyAlignment="1">
      <alignment horizontal="center" vertical="center"/>
    </xf>
    <xf numFmtId="167" fontId="7" fillId="0" borderId="3" xfId="3" applyNumberFormat="1" applyFont="1" applyBorder="1" applyAlignment="1">
      <alignment horizontal="left" vertical="center" wrapText="1"/>
    </xf>
    <xf numFmtId="0" fontId="11" fillId="0" borderId="3" xfId="0" applyFont="1" applyBorder="1" applyAlignment="1">
      <alignment vertical="center"/>
    </xf>
    <xf numFmtId="165" fontId="11" fillId="0" borderId="3" xfId="4" applyNumberFormat="1" applyFont="1" applyFill="1" applyBorder="1" applyAlignment="1">
      <alignment vertical="center"/>
    </xf>
    <xf numFmtId="0" fontId="11" fillId="6" borderId="3" xfId="0" applyFont="1" applyFill="1" applyBorder="1"/>
    <xf numFmtId="165" fontId="2" fillId="6" borderId="7" xfId="6" applyFont="1" applyFill="1" applyBorder="1" applyAlignment="1">
      <alignment horizontal="right"/>
    </xf>
    <xf numFmtId="165" fontId="2" fillId="6" borderId="3" xfId="6" applyFont="1" applyFill="1" applyBorder="1" applyAlignment="1">
      <alignment horizontal="right"/>
    </xf>
    <xf numFmtId="165" fontId="2" fillId="6" borderId="9" xfId="6" applyFont="1" applyFill="1" applyBorder="1" applyAlignment="1">
      <alignment horizontal="right"/>
    </xf>
    <xf numFmtId="10" fontId="2" fillId="6" borderId="7" xfId="4" applyNumberFormat="1" applyFont="1" applyFill="1" applyBorder="1" applyAlignment="1">
      <alignment horizontal="right"/>
    </xf>
    <xf numFmtId="10" fontId="2" fillId="6" borderId="3" xfId="4" applyNumberFormat="1" applyFont="1" applyFill="1" applyBorder="1" applyAlignment="1">
      <alignment horizontal="right"/>
    </xf>
    <xf numFmtId="10" fontId="2" fillId="6" borderId="9" xfId="4" applyNumberFormat="1" applyFont="1" applyFill="1" applyBorder="1" applyAlignment="1">
      <alignment horizontal="right"/>
    </xf>
    <xf numFmtId="0" fontId="17" fillId="4" borderId="3" xfId="0" applyFont="1" applyFill="1" applyBorder="1" applyAlignment="1">
      <alignment horizontal="left" vertical="center"/>
    </xf>
    <xf numFmtId="0" fontId="17" fillId="4" borderId="3" xfId="0" applyFont="1" applyFill="1" applyBorder="1" applyAlignment="1">
      <alignment horizontal="left" vertical="center" wrapText="1"/>
    </xf>
    <xf numFmtId="0" fontId="17" fillId="3" borderId="3" xfId="0" applyFont="1" applyFill="1" applyBorder="1" applyAlignment="1">
      <alignment horizontal="left" vertical="center"/>
    </xf>
    <xf numFmtId="0" fontId="17" fillId="3" borderId="3" xfId="0" applyFont="1" applyFill="1" applyBorder="1" applyAlignment="1">
      <alignment horizontal="left" vertical="center" wrapText="1"/>
    </xf>
    <xf numFmtId="0" fontId="17" fillId="3" borderId="3" xfId="0" quotePrefix="1" applyFont="1" applyFill="1" applyBorder="1" applyAlignment="1">
      <alignment horizontal="left" vertical="center"/>
    </xf>
    <xf numFmtId="0" fontId="13" fillId="3" borderId="3" xfId="0" applyFont="1" applyFill="1" applyBorder="1" applyAlignment="1">
      <alignment horizontal="left" vertical="center" wrapText="1"/>
    </xf>
    <xf numFmtId="0" fontId="6" fillId="0" borderId="0" xfId="0" applyFont="1" applyAlignment="1">
      <alignment horizontal="left"/>
    </xf>
    <xf numFmtId="0" fontId="17" fillId="0" borderId="0" xfId="0" applyFont="1" applyAlignment="1">
      <alignment horizontal="left" vertical="center"/>
    </xf>
    <xf numFmtId="0" fontId="26" fillId="0" borderId="0" xfId="0" applyFont="1"/>
    <xf numFmtId="167" fontId="2" fillId="0" borderId="5" xfId="3" applyNumberFormat="1" applyFont="1" applyBorder="1" applyAlignment="1">
      <alignment horizontal="center" vertical="center"/>
    </xf>
    <xf numFmtId="170" fontId="2" fillId="0" borderId="3" xfId="1" applyNumberFormat="1" applyBorder="1" applyAlignment="1">
      <alignment horizontal="center" vertical="center"/>
    </xf>
    <xf numFmtId="14" fontId="2" fillId="0" borderId="3" xfId="1" applyNumberFormat="1" applyBorder="1" applyAlignment="1">
      <alignment horizontal="center" vertical="center"/>
    </xf>
    <xf numFmtId="9" fontId="2" fillId="0" borderId="3" xfId="4" applyFont="1" applyBorder="1" applyAlignment="1">
      <alignment horizontal="center" vertical="center"/>
    </xf>
    <xf numFmtId="14" fontId="11" fillId="0" borderId="3" xfId="0" applyNumberFormat="1" applyFont="1" applyBorder="1" applyAlignment="1">
      <alignment vertical="center"/>
    </xf>
    <xf numFmtId="9" fontId="11" fillId="0" borderId="3" xfId="4" applyFont="1" applyBorder="1" applyAlignment="1">
      <alignment vertical="center"/>
    </xf>
    <xf numFmtId="0" fontId="5" fillId="0" borderId="3" xfId="0" applyFont="1" applyBorder="1" applyAlignment="1">
      <alignment vertical="center"/>
    </xf>
    <xf numFmtId="14" fontId="5" fillId="0" borderId="3" xfId="0" applyNumberFormat="1" applyFont="1" applyBorder="1" applyAlignment="1">
      <alignment vertical="center"/>
    </xf>
    <xf numFmtId="9" fontId="5" fillId="0" borderId="3" xfId="4" applyFont="1" applyBorder="1" applyAlignment="1">
      <alignment vertical="center"/>
    </xf>
    <xf numFmtId="0" fontId="5" fillId="0" borderId="0" xfId="0" applyFont="1" applyAlignment="1">
      <alignment vertical="center"/>
    </xf>
    <xf numFmtId="0" fontId="2" fillId="0" borderId="0" xfId="1" applyAlignment="1">
      <alignment horizontal="center" vertical="center"/>
    </xf>
    <xf numFmtId="9" fontId="5" fillId="0" borderId="0" xfId="4" applyFont="1" applyBorder="1" applyAlignment="1">
      <alignment vertical="center"/>
    </xf>
    <xf numFmtId="169" fontId="2" fillId="0" borderId="3" xfId="0" applyNumberFormat="1" applyFont="1" applyBorder="1" applyAlignment="1">
      <alignment horizontal="center" vertical="center"/>
    </xf>
    <xf numFmtId="0" fontId="2" fillId="0" borderId="3" xfId="0" applyFont="1" applyBorder="1" applyAlignment="1">
      <alignment horizontal="left" vertical="center" wrapText="1"/>
    </xf>
    <xf numFmtId="164" fontId="3" fillId="0" borderId="0" xfId="1" applyNumberFormat="1" applyFont="1" applyAlignment="1">
      <alignment horizontal="left"/>
    </xf>
    <xf numFmtId="0" fontId="18" fillId="0" borderId="9" xfId="0" applyFont="1" applyBorder="1" applyAlignment="1">
      <alignment horizontal="left" vertical="center"/>
    </xf>
    <xf numFmtId="0" fontId="18" fillId="0" borderId="16" xfId="0" applyFont="1" applyBorder="1" applyAlignment="1">
      <alignment horizontal="left" vertical="center"/>
    </xf>
    <xf numFmtId="0" fontId="18" fillId="0" borderId="7" xfId="0" applyFont="1" applyBorder="1" applyAlignment="1">
      <alignment horizontal="left" vertical="center"/>
    </xf>
    <xf numFmtId="0" fontId="11" fillId="0" borderId="9" xfId="0" applyFont="1" applyBorder="1" applyAlignment="1">
      <alignment horizontal="left" vertical="center" wrapText="1"/>
    </xf>
    <xf numFmtId="0" fontId="11" fillId="0" borderId="16" xfId="0" applyFont="1" applyBorder="1" applyAlignment="1">
      <alignment horizontal="left" vertical="center"/>
    </xf>
    <xf numFmtId="0" fontId="11" fillId="0" borderId="7" xfId="0" applyFont="1" applyBorder="1" applyAlignment="1">
      <alignment horizontal="left" vertical="center"/>
    </xf>
    <xf numFmtId="0" fontId="20" fillId="0" borderId="3" xfId="0" applyFont="1" applyBorder="1" applyAlignment="1">
      <alignment horizontal="center" vertical="center"/>
    </xf>
    <xf numFmtId="0" fontId="10" fillId="2" borderId="0" xfId="0" applyFont="1" applyFill="1" applyAlignment="1">
      <alignment horizontal="left"/>
    </xf>
    <xf numFmtId="0" fontId="2" fillId="0" borderId="5" xfId="1" applyBorder="1" applyAlignment="1">
      <alignment horizontal="center" vertical="top"/>
    </xf>
    <xf numFmtId="0" fontId="2" fillId="0" borderId="1" xfId="1" applyBorder="1" applyAlignment="1">
      <alignment horizontal="center" vertical="top"/>
    </xf>
    <xf numFmtId="0" fontId="2" fillId="0" borderId="6" xfId="1" applyBorder="1" applyAlignment="1">
      <alignment horizontal="center" vertical="top"/>
    </xf>
    <xf numFmtId="165" fontId="23" fillId="0" borderId="0" xfId="0" applyNumberFormat="1" applyFont="1" applyAlignment="1">
      <alignment horizontal="left"/>
    </xf>
    <xf numFmtId="0" fontId="14" fillId="0" borderId="3" xfId="0" applyFont="1" applyBorder="1" applyAlignment="1">
      <alignment horizontal="left"/>
    </xf>
    <xf numFmtId="0" fontId="11" fillId="0" borderId="16" xfId="0" applyFont="1" applyBorder="1" applyAlignment="1">
      <alignment horizontal="left" vertical="center" wrapText="1"/>
    </xf>
    <xf numFmtId="0" fontId="11" fillId="0" borderId="7" xfId="0" applyFont="1" applyBorder="1" applyAlignment="1">
      <alignment horizontal="left" vertical="center" wrapText="1"/>
    </xf>
    <xf numFmtId="0" fontId="6" fillId="2" borderId="3" xfId="3" applyFont="1" applyFill="1" applyBorder="1" applyAlignment="1">
      <alignment horizontal="center"/>
    </xf>
    <xf numFmtId="0" fontId="2" fillId="0" borderId="9" xfId="0" applyFont="1" applyBorder="1" applyAlignment="1">
      <alignment vertical="center" wrapText="1"/>
    </xf>
    <xf numFmtId="0" fontId="2" fillId="0" borderId="16" xfId="0" applyFont="1" applyBorder="1" applyAlignment="1">
      <alignment vertical="center" wrapText="1"/>
    </xf>
    <xf numFmtId="0" fontId="2" fillId="0" borderId="7" xfId="0" applyFont="1" applyBorder="1" applyAlignment="1">
      <alignment vertical="center" wrapText="1"/>
    </xf>
    <xf numFmtId="0" fontId="11" fillId="0" borderId="9" xfId="0" applyFont="1" applyBorder="1" applyAlignment="1">
      <alignment vertical="center" wrapText="1"/>
    </xf>
    <xf numFmtId="0" fontId="11" fillId="0" borderId="16" xfId="0" applyFont="1" applyBorder="1" applyAlignment="1">
      <alignment vertical="center" wrapText="1"/>
    </xf>
    <xf numFmtId="0" fontId="11" fillId="0" borderId="7" xfId="0" applyFont="1" applyBorder="1" applyAlignment="1">
      <alignment vertical="center" wrapText="1"/>
    </xf>
    <xf numFmtId="0" fontId="18" fillId="0" borderId="9" xfId="0" applyFont="1" applyBorder="1" applyAlignment="1">
      <alignment horizontal="left" vertical="center" wrapText="1"/>
    </xf>
    <xf numFmtId="0" fontId="18" fillId="0" borderId="16" xfId="0" applyFont="1" applyBorder="1" applyAlignment="1">
      <alignment horizontal="left" vertical="center" wrapText="1"/>
    </xf>
    <xf numFmtId="0" fontId="18" fillId="0" borderId="7" xfId="0" applyFont="1" applyBorder="1" applyAlignment="1">
      <alignment horizontal="left" vertical="center" wrapText="1"/>
    </xf>
    <xf numFmtId="0" fontId="15" fillId="0" borderId="9" xfId="0" applyFont="1" applyBorder="1" applyAlignment="1">
      <alignment vertical="center" wrapText="1"/>
    </xf>
    <xf numFmtId="0" fontId="15" fillId="0" borderId="16" xfId="0" applyFont="1" applyBorder="1" applyAlignment="1">
      <alignment vertical="center" wrapText="1"/>
    </xf>
    <xf numFmtId="0" fontId="15" fillId="0" borderId="7" xfId="0" applyFont="1" applyBorder="1" applyAlignment="1">
      <alignment vertical="center" wrapText="1"/>
    </xf>
    <xf numFmtId="0" fontId="18" fillId="0" borderId="9" xfId="0" applyFont="1" applyBorder="1" applyAlignment="1">
      <alignment vertical="center" wrapText="1"/>
    </xf>
    <xf numFmtId="0" fontId="18" fillId="0" borderId="16" xfId="0" applyFont="1" applyBorder="1" applyAlignment="1">
      <alignment vertical="center" wrapText="1"/>
    </xf>
    <xf numFmtId="0" fontId="18" fillId="0" borderId="7" xfId="0" applyFont="1" applyBorder="1" applyAlignment="1">
      <alignment vertical="center" wrapText="1"/>
    </xf>
    <xf numFmtId="0" fontId="11" fillId="0" borderId="3" xfId="0" applyFont="1" applyBorder="1" applyAlignment="1">
      <alignment vertical="center" wrapText="1"/>
    </xf>
    <xf numFmtId="0" fontId="11" fillId="6" borderId="9" xfId="0" applyFont="1" applyFill="1" applyBorder="1" applyAlignment="1">
      <alignment horizontal="left"/>
    </xf>
    <xf numFmtId="0" fontId="11" fillId="6" borderId="7" xfId="0" applyFont="1" applyFill="1" applyBorder="1" applyAlignment="1">
      <alignment horizontal="left"/>
    </xf>
    <xf numFmtId="17" fontId="6" fillId="2" borderId="5" xfId="3" applyNumberFormat="1" applyFont="1" applyFill="1" applyBorder="1" applyAlignment="1">
      <alignment horizontal="center"/>
    </xf>
    <xf numFmtId="17" fontId="6" fillId="2" borderId="6" xfId="3" applyNumberFormat="1" applyFont="1" applyFill="1" applyBorder="1" applyAlignment="1">
      <alignment horizontal="center"/>
    </xf>
    <xf numFmtId="4" fontId="2" fillId="6" borderId="7" xfId="3" applyNumberFormat="1" applyFont="1" applyFill="1" applyBorder="1" applyAlignment="1">
      <alignment horizontal="right"/>
    </xf>
    <xf numFmtId="4" fontId="2" fillId="4" borderId="3" xfId="3" applyNumberFormat="1" applyFont="1" applyFill="1" applyBorder="1" applyAlignment="1">
      <alignment horizontal="right"/>
    </xf>
    <xf numFmtId="0" fontId="2" fillId="4" borderId="13" xfId="3" applyFont="1" applyFill="1" applyBorder="1" applyAlignment="1">
      <alignment horizontal="right"/>
    </xf>
    <xf numFmtId="4" fontId="2" fillId="4" borderId="7" xfId="5" applyNumberFormat="1" applyFont="1" applyFill="1" applyBorder="1" applyAlignment="1">
      <alignment horizontal="right"/>
    </xf>
    <xf numFmtId="4" fontId="2" fillId="6" borderId="3" xfId="5" applyNumberFormat="1" applyFont="1" applyFill="1" applyBorder="1" applyAlignment="1">
      <alignment horizontal="right"/>
    </xf>
    <xf numFmtId="4" fontId="2" fillId="7" borderId="3" xfId="5" applyNumberFormat="1" applyFont="1" applyFill="1" applyBorder="1" applyAlignment="1">
      <alignment horizontal="right"/>
    </xf>
    <xf numFmtId="0" fontId="2" fillId="0" borderId="0" xfId="3" applyFont="1" applyAlignment="1">
      <alignment horizontal="left"/>
    </xf>
    <xf numFmtId="165" fontId="4" fillId="3" borderId="8" xfId="6" applyFont="1" applyFill="1" applyBorder="1" applyAlignment="1">
      <alignment horizontal="right"/>
    </xf>
    <xf numFmtId="0" fontId="11" fillId="6" borderId="9" xfId="0" applyFont="1" applyFill="1" applyBorder="1" applyAlignment="1"/>
    <xf numFmtId="0" fontId="11" fillId="6" borderId="16" xfId="0" applyFont="1" applyFill="1" applyBorder="1" applyAlignment="1"/>
    <xf numFmtId="0" fontId="11" fillId="6" borderId="7" xfId="0" applyFont="1" applyFill="1" applyBorder="1" applyAlignment="1"/>
    <xf numFmtId="0" fontId="11" fillId="4" borderId="9" xfId="0" applyFont="1" applyFill="1" applyBorder="1" applyAlignment="1"/>
    <xf numFmtId="0" fontId="11" fillId="4" borderId="16" xfId="0" applyFont="1" applyFill="1" applyBorder="1" applyAlignment="1"/>
    <xf numFmtId="0" fontId="11" fillId="4" borderId="7" xfId="0" applyFont="1" applyFill="1" applyBorder="1" applyAlignment="1"/>
    <xf numFmtId="4" fontId="4" fillId="3" borderId="8" xfId="6" applyNumberFormat="1" applyFont="1" applyFill="1" applyBorder="1" applyAlignment="1">
      <alignment horizontal="right"/>
    </xf>
    <xf numFmtId="0" fontId="11" fillId="3" borderId="9" xfId="0" applyFont="1" applyFill="1" applyBorder="1" applyAlignment="1"/>
    <xf numFmtId="0" fontId="11" fillId="3" borderId="16" xfId="0" applyFont="1" applyFill="1" applyBorder="1" applyAlignment="1"/>
    <xf numFmtId="0" fontId="11" fillId="3" borderId="7" xfId="0" applyFont="1" applyFill="1" applyBorder="1" applyAlignment="1"/>
    <xf numFmtId="165" fontId="2" fillId="0" borderId="0" xfId="5" applyNumberFormat="1" applyFont="1" applyFill="1" applyBorder="1" applyAlignment="1">
      <alignment horizontal="right"/>
    </xf>
    <xf numFmtId="165" fontId="2" fillId="0" borderId="0" xfId="6" applyFont="1" applyFill="1" applyBorder="1" applyAlignment="1">
      <alignment horizontal="right"/>
    </xf>
    <xf numFmtId="0" fontId="18" fillId="0" borderId="3" xfId="0" applyFont="1" applyBorder="1" applyAlignment="1"/>
  </cellXfs>
  <cellStyles count="7">
    <cellStyle name="Comma" xfId="5" builtinId="3"/>
    <cellStyle name="Currency" xfId="6" builtinId="4"/>
    <cellStyle name="Normal" xfId="0" builtinId="0"/>
    <cellStyle name="Normal_AG North 2003 EUB Schedules" xfId="1" xr:uid="{E8B22266-03B3-4196-A4C0-6463CC76B72F}"/>
    <cellStyle name="Normal_barry" xfId="2" xr:uid="{FEF4F06E-6762-4CC0-95C8-3A43AB7471E7}"/>
    <cellStyle name="Normal_Schedule 13-B-01" xfId="3" xr:uid="{898830F9-F21E-4E70-BB9D-B596B355071D}"/>
    <cellStyle name="Percent" xfId="4" builtinId="5"/>
  </cellStyles>
  <dxfs count="6">
    <dxf>
      <fill>
        <patternFill>
          <bgColor theme="0" tint="-0.14996795556505021"/>
        </patternFill>
      </fill>
    </dxf>
    <dxf>
      <fill>
        <patternFill>
          <bgColor theme="0" tint="-0.14996795556505021"/>
        </patternFill>
      </fill>
    </dxf>
    <dxf>
      <font>
        <b val="0"/>
        <i val="0"/>
      </font>
    </dxf>
    <dxf>
      <font>
        <b val="0"/>
        <i val="0"/>
      </font>
    </dxf>
    <dxf>
      <font>
        <b val="0"/>
        <i val="0"/>
      </font>
    </dxf>
    <dxf>
      <font>
        <b val="0"/>
        <i val="0"/>
      </font>
    </dxf>
  </dxfs>
  <tableStyles count="0" defaultTableStyle="TableStyleMedium2" defaultPivotStyle="PivotStyleLight16"/>
  <colors>
    <mruColors>
      <color rgb="FF7E3E97"/>
      <color rgb="FFCEC1D5"/>
      <color rgb="FFA89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6.xml.rels><?xml version="1.0" encoding="UTF-8" standalone="yes"?>
<Relationships xmlns="http://schemas.openxmlformats.org/package/2006/relationships"><Relationship Id="rId1" Type="http://schemas.openxmlformats.org/officeDocument/2006/relationships/image" Target="../media/image1.png"/></Relationships>
</file>

<file path=xl/worksheets/_rels/sheet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image" Target="../media/image1.png"/></Relationships>
</file>

<file path=xl/worksheets/_rels/sheet9.xml.rels><?xml version="1.0" encoding="UTF-8" standalone="yes"?>
<Relationships xmlns="http://schemas.openxmlformats.org/package/2006/relationships"><Relationship Id="rId1"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882C8-A9D9-44EF-90F0-521B1D58DE53}">
  <sheetPr>
    <tabColor theme="0"/>
  </sheetPr>
  <dimension ref="A2:AC34"/>
  <sheetViews>
    <sheetView tabSelected="1" workbookViewId="0"/>
  </sheetViews>
  <sheetFormatPr defaultColWidth="8.7109375" defaultRowHeight="14.1"/>
  <cols>
    <col min="1" max="1" width="46.140625" style="8" customWidth="1"/>
    <col min="2" max="2" width="64.140625" style="8" customWidth="1"/>
    <col min="3" max="3" width="42.85546875" style="8" customWidth="1"/>
    <col min="4" max="4" width="32.42578125" style="8" customWidth="1"/>
    <col min="5" max="5" width="23.7109375" style="8" customWidth="1"/>
    <col min="6" max="6" width="39.42578125" style="8" customWidth="1"/>
    <col min="7" max="13" width="8.7109375" style="37"/>
    <col min="14" max="14" width="24.28515625" style="37" customWidth="1"/>
    <col min="15" max="15" width="9.5703125" style="37" bestFit="1" customWidth="1"/>
    <col min="16" max="16" width="8.7109375" style="37"/>
    <col min="17" max="16384" width="8.7109375" style="8"/>
  </cols>
  <sheetData>
    <row r="2" spans="1:29" ht="15.6">
      <c r="A2" s="196" t="s">
        <v>0</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row>
    <row r="3" spans="1:29" ht="15.6">
      <c r="A3" s="16"/>
      <c r="B3" s="16"/>
      <c r="C3" s="16"/>
      <c r="D3" s="16"/>
      <c r="E3" s="16"/>
      <c r="F3" s="16"/>
      <c r="G3" s="16"/>
      <c r="H3" s="16"/>
      <c r="I3" s="16"/>
      <c r="J3" s="16"/>
      <c r="K3" s="16"/>
      <c r="L3" s="16"/>
      <c r="M3" s="16"/>
      <c r="N3" s="16"/>
      <c r="O3" s="16"/>
      <c r="P3" s="16"/>
      <c r="Q3" s="111"/>
      <c r="R3" s="111"/>
      <c r="S3" s="111"/>
      <c r="T3" s="111"/>
      <c r="U3" s="16"/>
      <c r="V3" s="16"/>
      <c r="W3" s="16"/>
      <c r="X3" s="16"/>
      <c r="Y3" s="16"/>
      <c r="Z3" s="16"/>
      <c r="AA3" s="16"/>
      <c r="AB3" s="16"/>
      <c r="AC3" s="16"/>
    </row>
    <row r="4" spans="1:29" ht="15.6">
      <c r="A4" s="96" t="s">
        <v>1</v>
      </c>
      <c r="B4" s="97"/>
      <c r="C4" s="16"/>
      <c r="D4" s="16"/>
      <c r="E4" s="16"/>
      <c r="F4" s="16"/>
      <c r="G4" s="16"/>
      <c r="H4" s="16"/>
      <c r="I4" s="16"/>
      <c r="J4" s="16"/>
      <c r="K4" s="16"/>
      <c r="L4" s="16"/>
      <c r="M4" s="16"/>
      <c r="N4" s="158"/>
      <c r="O4" s="107" t="b">
        <v>1</v>
      </c>
      <c r="P4" s="108" t="s">
        <v>2</v>
      </c>
      <c r="Q4" s="109"/>
      <c r="R4" s="111"/>
      <c r="S4" s="111"/>
      <c r="T4" s="111"/>
      <c r="U4" s="16"/>
      <c r="V4" s="16"/>
      <c r="W4" s="16"/>
      <c r="X4" s="16"/>
      <c r="Y4" s="16"/>
      <c r="Z4" s="16"/>
      <c r="AA4" s="16"/>
      <c r="AB4" s="16"/>
      <c r="AC4" s="16"/>
    </row>
    <row r="5" spans="1:29" ht="15.6">
      <c r="A5" s="96" t="s">
        <v>3</v>
      </c>
      <c r="B5" s="97"/>
      <c r="C5" s="16"/>
      <c r="D5" s="16"/>
      <c r="E5" s="16"/>
      <c r="F5" s="16"/>
      <c r="G5" s="16"/>
      <c r="H5" s="16"/>
      <c r="I5" s="16"/>
      <c r="J5" s="16"/>
      <c r="K5" s="16"/>
      <c r="L5" s="16"/>
      <c r="M5" s="16"/>
      <c r="N5" s="158"/>
      <c r="O5" s="107" t="b">
        <v>0</v>
      </c>
      <c r="P5" s="108" t="s">
        <v>4</v>
      </c>
      <c r="Q5" s="109"/>
      <c r="R5" s="111"/>
      <c r="S5" s="111"/>
      <c r="T5" s="111"/>
      <c r="U5" s="16"/>
      <c r="V5" s="16"/>
      <c r="W5" s="16"/>
      <c r="X5" s="16"/>
      <c r="Y5" s="16"/>
      <c r="Z5" s="16"/>
      <c r="AA5" s="16"/>
      <c r="AB5" s="16"/>
      <c r="AC5" s="16"/>
    </row>
    <row r="6" spans="1:29" ht="15.6">
      <c r="A6" s="96" t="s">
        <v>5</v>
      </c>
      <c r="B6" s="98"/>
      <c r="C6" s="16"/>
      <c r="D6" s="16"/>
      <c r="E6" s="16"/>
      <c r="F6" s="16"/>
      <c r="G6" s="16"/>
      <c r="H6" s="16"/>
      <c r="I6" s="16"/>
      <c r="J6" s="16"/>
      <c r="K6" s="16"/>
      <c r="L6" s="16"/>
      <c r="M6" s="16"/>
      <c r="N6" s="158"/>
      <c r="O6" s="28"/>
      <c r="P6" s="108" t="s">
        <v>6</v>
      </c>
      <c r="Q6" s="109"/>
      <c r="R6" s="111"/>
      <c r="S6" s="111"/>
      <c r="T6" s="111"/>
      <c r="U6" s="16"/>
      <c r="V6" s="16"/>
      <c r="W6" s="16"/>
      <c r="X6" s="16"/>
      <c r="Y6" s="16"/>
      <c r="Z6" s="16"/>
      <c r="AA6" s="16"/>
      <c r="AB6" s="16"/>
      <c r="AC6" s="16"/>
    </row>
    <row r="7" spans="1:29" ht="15.6">
      <c r="A7" s="96" t="s">
        <v>7</v>
      </c>
      <c r="B7" s="99"/>
      <c r="C7" s="16"/>
      <c r="D7" s="16"/>
      <c r="E7" s="16"/>
      <c r="F7" s="16"/>
      <c r="G7" s="16"/>
      <c r="H7" s="16"/>
      <c r="I7" s="16"/>
      <c r="J7" s="16"/>
      <c r="K7" s="16"/>
      <c r="L7" s="16"/>
      <c r="M7" s="16"/>
      <c r="N7" s="16"/>
      <c r="O7" s="109"/>
      <c r="P7" s="108" t="s">
        <v>8</v>
      </c>
      <c r="Q7" s="109"/>
      <c r="R7" s="111"/>
      <c r="S7" s="111"/>
      <c r="T7" s="111"/>
      <c r="U7" s="16"/>
      <c r="V7" s="16"/>
      <c r="W7" s="16"/>
      <c r="X7" s="16"/>
      <c r="Y7" s="16"/>
      <c r="Z7" s="16"/>
      <c r="AA7" s="16"/>
      <c r="AB7" s="16"/>
      <c r="AC7" s="16"/>
    </row>
    <row r="8" spans="1:29" ht="15.6">
      <c r="C8" s="16"/>
      <c r="D8" s="16"/>
      <c r="E8" s="16"/>
      <c r="F8" s="16"/>
      <c r="G8" s="16"/>
      <c r="H8" s="16"/>
      <c r="I8" s="16"/>
      <c r="J8" s="16"/>
      <c r="K8" s="16"/>
      <c r="L8" s="16"/>
      <c r="M8" s="16"/>
      <c r="N8" s="16"/>
      <c r="O8" s="109"/>
      <c r="P8" s="108" t="s">
        <v>9</v>
      </c>
      <c r="Q8" s="109"/>
      <c r="R8" s="111"/>
      <c r="S8" s="111"/>
      <c r="T8" s="111"/>
      <c r="U8" s="16"/>
      <c r="V8" s="16"/>
      <c r="W8" s="16"/>
      <c r="X8" s="16"/>
      <c r="Y8" s="16"/>
      <c r="Z8" s="16"/>
      <c r="AA8" s="16"/>
      <c r="AB8" s="16"/>
      <c r="AC8" s="16"/>
    </row>
    <row r="9" spans="1:29" ht="15.6">
      <c r="C9" s="16"/>
      <c r="D9" s="16"/>
      <c r="E9" s="16"/>
      <c r="F9" s="16"/>
      <c r="G9" s="16"/>
      <c r="H9" s="16"/>
      <c r="I9" s="16"/>
      <c r="J9" s="16"/>
      <c r="K9" s="16"/>
      <c r="L9" s="16"/>
      <c r="M9" s="16"/>
      <c r="N9" s="16"/>
      <c r="O9" s="109"/>
      <c r="P9" s="108" t="s">
        <v>10</v>
      </c>
      <c r="Q9" s="109"/>
      <c r="R9" s="111"/>
      <c r="S9" s="111"/>
      <c r="T9" s="111"/>
      <c r="U9" s="16"/>
      <c r="V9" s="16"/>
      <c r="W9" s="16"/>
      <c r="X9" s="16"/>
      <c r="Y9" s="16"/>
      <c r="Z9" s="16"/>
      <c r="AA9" s="16"/>
      <c r="AB9" s="16"/>
      <c r="AC9" s="16"/>
    </row>
    <row r="10" spans="1:29" ht="15.6">
      <c r="A10" s="37" t="s">
        <v>11</v>
      </c>
      <c r="G10" s="16"/>
      <c r="H10" s="16"/>
      <c r="I10" s="16"/>
      <c r="J10" s="16"/>
      <c r="K10" s="16"/>
      <c r="L10" s="16"/>
      <c r="M10" s="16"/>
      <c r="N10" s="16"/>
      <c r="O10" s="109"/>
      <c r="P10" s="159"/>
      <c r="Q10" s="109"/>
      <c r="R10" s="111"/>
      <c r="S10" s="111"/>
      <c r="T10" s="111"/>
      <c r="U10" s="16"/>
      <c r="V10" s="16"/>
      <c r="W10" s="16"/>
      <c r="X10" s="16"/>
      <c r="Y10" s="16"/>
      <c r="Z10" s="16"/>
      <c r="AA10" s="16"/>
      <c r="AB10" s="16"/>
      <c r="AC10" s="16"/>
    </row>
    <row r="11" spans="1:29" ht="15.6">
      <c r="A11" s="22"/>
      <c r="G11" s="16"/>
      <c r="H11" s="16"/>
      <c r="I11" s="16"/>
      <c r="J11" s="16"/>
      <c r="K11" s="16"/>
      <c r="L11" s="16"/>
      <c r="M11" s="16"/>
      <c r="N11" s="16"/>
      <c r="O11" s="16"/>
      <c r="P11" s="16"/>
      <c r="Q11" s="111"/>
      <c r="R11" s="111"/>
      <c r="S11" s="111"/>
      <c r="T11" s="111"/>
      <c r="U11" s="16"/>
      <c r="V11" s="16"/>
      <c r="W11" s="16"/>
      <c r="X11" s="16"/>
      <c r="Y11" s="16"/>
      <c r="Z11" s="16"/>
      <c r="AA11" s="16"/>
      <c r="AB11" s="16"/>
      <c r="AC11" s="16"/>
    </row>
    <row r="12" spans="1:29" ht="14.45">
      <c r="A12" s="37" t="s">
        <v>12</v>
      </c>
    </row>
    <row r="13" spans="1:29" ht="13.5" customHeight="1">
      <c r="A13" s="22"/>
    </row>
    <row r="14" spans="1:29">
      <c r="A14" s="37" t="s">
        <v>13</v>
      </c>
    </row>
    <row r="15" spans="1:29" ht="14.45">
      <c r="A15" s="37" t="s">
        <v>14</v>
      </c>
    </row>
    <row r="16" spans="1:29">
      <c r="A16" s="22"/>
    </row>
    <row r="17" spans="1:5" ht="14.45">
      <c r="A17" s="37" t="s">
        <v>15</v>
      </c>
    </row>
    <row r="18" spans="1:5">
      <c r="A18" s="37"/>
    </row>
    <row r="19" spans="1:5" ht="14.45">
      <c r="A19" s="37" t="s">
        <v>16</v>
      </c>
    </row>
    <row r="20" spans="1:5">
      <c r="A20" s="37"/>
    </row>
    <row r="21" spans="1:5">
      <c r="A21" s="37" t="s">
        <v>17</v>
      </c>
    </row>
    <row r="23" spans="1:5">
      <c r="A23" s="17" t="s">
        <v>18</v>
      </c>
      <c r="B23" s="17" t="s">
        <v>19</v>
      </c>
      <c r="C23" s="17" t="s">
        <v>20</v>
      </c>
      <c r="D23" s="17" t="s">
        <v>21</v>
      </c>
      <c r="E23" s="179"/>
    </row>
    <row r="24" spans="1:5" ht="15" customHeight="1"/>
    <row r="25" spans="1:5" ht="64.5" customHeight="1">
      <c r="A25" s="173" t="s">
        <v>22</v>
      </c>
      <c r="B25" s="174" t="s">
        <v>23</v>
      </c>
      <c r="C25" s="174" t="s">
        <v>24</v>
      </c>
      <c r="D25" s="173" t="s">
        <v>25</v>
      </c>
      <c r="E25" s="180"/>
    </row>
    <row r="26" spans="1:5" ht="67.5" customHeight="1">
      <c r="A26" s="173" t="s">
        <v>26</v>
      </c>
      <c r="B26" s="174" t="s">
        <v>27</v>
      </c>
      <c r="C26" s="174" t="s">
        <v>28</v>
      </c>
      <c r="D26" s="173" t="s">
        <v>25</v>
      </c>
      <c r="E26" s="180"/>
    </row>
    <row r="27" spans="1:5" ht="92.45" customHeight="1">
      <c r="A27" s="175" t="s">
        <v>29</v>
      </c>
      <c r="B27" s="176" t="s">
        <v>30</v>
      </c>
      <c r="C27" s="176" t="s">
        <v>31</v>
      </c>
      <c r="D27" s="177" t="s">
        <v>32</v>
      </c>
      <c r="E27" s="180"/>
    </row>
    <row r="28" spans="1:5" ht="69" customHeight="1">
      <c r="A28" s="175" t="s">
        <v>33</v>
      </c>
      <c r="B28" s="178" t="s">
        <v>34</v>
      </c>
      <c r="C28" s="176" t="s">
        <v>35</v>
      </c>
      <c r="D28" s="177" t="s">
        <v>32</v>
      </c>
      <c r="E28" s="180"/>
    </row>
    <row r="30" spans="1:5">
      <c r="A30" s="37" t="s">
        <v>36</v>
      </c>
    </row>
    <row r="31" spans="1:5">
      <c r="A31" s="37" t="s">
        <v>37</v>
      </c>
    </row>
    <row r="32" spans="1:5">
      <c r="A32" s="8" t="s">
        <v>38</v>
      </c>
    </row>
    <row r="34" spans="1:1">
      <c r="A34" s="181" t="s">
        <v>39</v>
      </c>
    </row>
  </sheetData>
  <mergeCells count="1">
    <mergeCell ref="A2:A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99AC3-83B7-48C9-9D79-97B45566F60B}">
  <sheetPr>
    <tabColor rgb="FFCEC1D5"/>
  </sheetPr>
  <dimension ref="A1:O12"/>
  <sheetViews>
    <sheetView workbookViewId="0"/>
  </sheetViews>
  <sheetFormatPr defaultColWidth="8.7109375" defaultRowHeight="14.1"/>
  <cols>
    <col min="1" max="1" width="23.85546875" style="8" customWidth="1"/>
    <col min="2" max="3" width="37.140625" style="8" customWidth="1"/>
    <col min="4" max="4" width="35.85546875" style="8" customWidth="1"/>
    <col min="5" max="5" width="8.5703125" style="8" customWidth="1"/>
    <col min="6" max="7" width="43.28515625" style="8" customWidth="1"/>
    <col min="8" max="8" width="39.28515625" style="8" customWidth="1"/>
    <col min="9" max="9" width="37.28515625" style="8" customWidth="1"/>
    <col min="10" max="15" width="10.5703125" style="8" customWidth="1"/>
    <col min="16" max="16384" width="8.7109375" style="8"/>
  </cols>
  <sheetData>
    <row r="1" spans="1:15" ht="15.6">
      <c r="A1" s="1"/>
      <c r="B1" s="1"/>
      <c r="C1" s="1"/>
      <c r="D1" s="1"/>
      <c r="E1" s="1"/>
      <c r="F1" s="1"/>
      <c r="G1" s="1"/>
      <c r="H1" s="1"/>
      <c r="I1" s="1"/>
      <c r="J1" s="1"/>
      <c r="K1" s="1"/>
      <c r="L1" s="1"/>
      <c r="M1" s="1"/>
      <c r="N1" s="1"/>
      <c r="O1" s="1"/>
    </row>
    <row r="2" spans="1:15" ht="15.6">
      <c r="A2" s="196" t="s">
        <v>40</v>
      </c>
      <c r="B2" s="196"/>
      <c r="C2" s="196"/>
      <c r="D2" s="196"/>
      <c r="E2" s="196"/>
      <c r="F2" s="196"/>
      <c r="G2" s="196"/>
      <c r="H2" s="196"/>
      <c r="I2" s="196"/>
      <c r="J2" s="196"/>
      <c r="K2" s="196"/>
      <c r="L2" s="196"/>
      <c r="M2" s="196"/>
      <c r="N2" s="196"/>
      <c r="O2" s="196"/>
    </row>
    <row r="3" spans="1:15" ht="15.6">
      <c r="A3" s="2"/>
      <c r="B3" s="2"/>
      <c r="C3" s="2"/>
      <c r="D3" s="2"/>
      <c r="E3" s="2"/>
      <c r="F3" s="2"/>
      <c r="G3" s="2"/>
      <c r="H3" s="2"/>
      <c r="I3" s="2"/>
      <c r="J3" s="2"/>
      <c r="K3" s="2"/>
      <c r="L3" s="2"/>
      <c r="M3" s="2"/>
      <c r="N3" s="2"/>
      <c r="O3" s="2"/>
    </row>
    <row r="4" spans="1:15">
      <c r="A4" s="9" t="s">
        <v>41</v>
      </c>
      <c r="B4" s="9" t="s">
        <v>42</v>
      </c>
      <c r="C4" s="9" t="s">
        <v>43</v>
      </c>
      <c r="D4" s="9" t="s">
        <v>44</v>
      </c>
      <c r="E4" s="9" t="s">
        <v>45</v>
      </c>
      <c r="F4" s="9" t="s">
        <v>46</v>
      </c>
    </row>
    <row r="6" spans="1:15">
      <c r="A6" s="27">
        <v>1</v>
      </c>
      <c r="B6" s="164" t="s">
        <v>47</v>
      </c>
      <c r="C6" s="112">
        <f>MIN('Energy Revenue Data'!$D$4:$AA$5)</f>
        <v>45658</v>
      </c>
      <c r="D6" s="113">
        <f>MAX('Energy Revenue Data'!$D$4:$AA$5)</f>
        <v>46357</v>
      </c>
      <c r="E6" s="27" t="s">
        <v>48</v>
      </c>
      <c r="F6" s="165"/>
    </row>
    <row r="9" spans="1:15">
      <c r="A9" s="15"/>
    </row>
    <row r="10" spans="1:15">
      <c r="A10" s="15"/>
    </row>
    <row r="11" spans="1:15">
      <c r="A11" s="15"/>
      <c r="B11" s="197" t="s">
        <v>49</v>
      </c>
      <c r="C11" s="198"/>
      <c r="D11" s="198"/>
      <c r="E11" s="198"/>
      <c r="F11" s="199"/>
    </row>
    <row r="12" spans="1:15" ht="77.099999999999994" customHeight="1">
      <c r="B12" s="200" t="s">
        <v>50</v>
      </c>
      <c r="C12" s="201"/>
      <c r="D12" s="201"/>
      <c r="E12" s="201"/>
      <c r="F12" s="202"/>
    </row>
  </sheetData>
  <mergeCells count="3">
    <mergeCell ref="A2:O2"/>
    <mergeCell ref="B11:F11"/>
    <mergeCell ref="B12:F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A9417-C4FD-4D63-B709-E3AEC22B5612}">
  <sheetPr>
    <tabColor rgb="FFCEC1D5"/>
  </sheetPr>
  <dimension ref="A1:BA10002"/>
  <sheetViews>
    <sheetView workbookViewId="0"/>
  </sheetViews>
  <sheetFormatPr defaultColWidth="8.7109375" defaultRowHeight="14.1"/>
  <cols>
    <col min="1" max="1" width="11.140625" style="8" customWidth="1"/>
    <col min="2" max="2" width="19.85546875" style="8" customWidth="1"/>
    <col min="3" max="5" width="10.5703125" style="8" customWidth="1"/>
    <col min="6" max="6" width="10.5703125" style="100" customWidth="1"/>
    <col min="7" max="8" width="18.5703125" style="191" customWidth="1"/>
    <col min="9" max="9" width="20.140625" style="191" customWidth="1"/>
    <col min="10" max="10" width="22.5703125" style="191" customWidth="1"/>
    <col min="11" max="11" width="37.5703125" style="192" customWidth="1"/>
    <col min="12" max="12" width="16.28515625" style="191" customWidth="1"/>
    <col min="13" max="13" width="16.42578125" style="191" customWidth="1"/>
    <col min="14" max="14" width="20.42578125" style="191" customWidth="1"/>
    <col min="15" max="15" width="21.42578125" style="191" customWidth="1"/>
    <col min="16" max="17" width="10.5703125" style="191" customWidth="1"/>
    <col min="18" max="18" width="12.7109375" style="191" customWidth="1"/>
    <col min="19" max="19" width="15.85546875" style="191" customWidth="1"/>
    <col min="20" max="20" width="10.5703125" style="191" customWidth="1"/>
    <col min="21" max="21" width="16" style="191" customWidth="1"/>
    <col min="22" max="22" width="14.85546875" style="191" customWidth="1"/>
    <col min="23" max="23" width="15" style="191" customWidth="1"/>
    <col min="24" max="24" width="27.140625" style="191" customWidth="1"/>
    <col min="25" max="25" width="19.5703125" style="193" customWidth="1"/>
    <col min="26" max="28" width="10.5703125" style="8" customWidth="1"/>
    <col min="29" max="29" width="12.140625" style="100" customWidth="1"/>
    <col min="30" max="30" width="22.7109375" style="8" customWidth="1"/>
    <col min="31" max="31" width="16.28515625" style="8" customWidth="1"/>
    <col min="32" max="32" width="28.140625" style="8" customWidth="1"/>
    <col min="33" max="33" width="20.28515625" style="8" customWidth="1"/>
    <col min="34" max="34" width="26.5703125" style="8" customWidth="1"/>
    <col min="35" max="35" width="36.42578125" style="101" customWidth="1"/>
    <col min="36" max="36" width="17.85546875" style="8" customWidth="1"/>
    <col min="37" max="37" width="37.85546875" style="101" customWidth="1"/>
    <col min="38" max="38" width="38.85546875" style="101" customWidth="1"/>
    <col min="39" max="39" width="11.5703125" style="8" customWidth="1"/>
    <col min="40" max="40" width="13.85546875" style="8" customWidth="1"/>
    <col min="41" max="41" width="10.5703125" style="8" customWidth="1"/>
    <col min="42" max="42" width="36.85546875" style="101" customWidth="1"/>
    <col min="43" max="43" width="23.85546875" style="101" customWidth="1"/>
    <col min="44" max="44" width="17.28515625" style="102" customWidth="1"/>
    <col min="45" max="45" width="8.7109375" style="8"/>
    <col min="46" max="46" width="10.5703125" style="8" customWidth="1"/>
    <col min="47" max="47" width="8.7109375" style="8"/>
    <col min="48" max="48" width="10.42578125" style="8" customWidth="1"/>
    <col min="49" max="49" width="20.85546875" style="8" customWidth="1"/>
    <col min="50" max="50" width="19.140625" style="8" customWidth="1"/>
    <col min="51" max="51" width="37.5703125" style="8" customWidth="1"/>
    <col min="52" max="52" width="16" style="8" customWidth="1"/>
    <col min="53" max="53" width="12.42578125" style="8" customWidth="1"/>
    <col min="54" max="16384" width="8.7109375" style="8"/>
  </cols>
  <sheetData>
    <row r="1" spans="1:53" ht="15.6">
      <c r="A1" s="1"/>
      <c r="B1" s="1"/>
      <c r="C1" s="1"/>
      <c r="D1" s="78"/>
      <c r="E1" s="1"/>
      <c r="F1" s="1"/>
      <c r="G1" s="1"/>
      <c r="H1" s="1"/>
      <c r="I1" s="1"/>
      <c r="J1" s="1"/>
      <c r="K1" s="1"/>
      <c r="L1" s="1"/>
      <c r="M1" s="1"/>
      <c r="N1" s="1"/>
      <c r="O1" s="1"/>
      <c r="P1" s="1"/>
      <c r="Q1" s="1"/>
      <c r="R1" s="1"/>
      <c r="S1" s="1"/>
      <c r="T1" s="1"/>
      <c r="U1" s="1"/>
      <c r="V1" s="1"/>
      <c r="W1" s="1"/>
      <c r="X1" s="1"/>
      <c r="Y1" s="1"/>
      <c r="Z1" s="1"/>
      <c r="AA1" s="78"/>
      <c r="AB1" s="1"/>
      <c r="AC1" s="1"/>
      <c r="AD1" s="1"/>
      <c r="AE1" s="1"/>
      <c r="AF1" s="1"/>
      <c r="AG1" s="1"/>
      <c r="AH1" s="1"/>
      <c r="AI1" s="1"/>
      <c r="AJ1" s="1"/>
      <c r="AK1" s="1"/>
      <c r="AL1" s="1"/>
      <c r="AM1" s="1"/>
      <c r="AN1" s="1"/>
      <c r="AO1" s="1"/>
      <c r="AP1" s="8"/>
      <c r="AQ1" s="8"/>
      <c r="AR1" s="8"/>
      <c r="AT1" s="78"/>
    </row>
    <row r="2" spans="1:53" ht="15.6">
      <c r="A2" s="196" t="s">
        <v>29</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row>
    <row r="3" spans="1:53" ht="15.6">
      <c r="A3" s="2"/>
      <c r="B3" s="2"/>
      <c r="C3" s="2"/>
      <c r="D3" s="79"/>
      <c r="E3" s="2"/>
      <c r="F3" s="2"/>
      <c r="G3" s="2"/>
      <c r="H3" s="2"/>
      <c r="I3" s="2"/>
      <c r="J3" s="2"/>
      <c r="K3" s="2"/>
      <c r="L3" s="2"/>
      <c r="M3" s="2"/>
      <c r="N3" s="2"/>
      <c r="O3" s="2"/>
      <c r="P3" s="2"/>
      <c r="Q3" s="2"/>
      <c r="R3" s="2"/>
      <c r="S3" s="2"/>
      <c r="T3" s="2"/>
      <c r="U3" s="2"/>
      <c r="V3" s="2"/>
      <c r="W3" s="2"/>
      <c r="X3" s="2"/>
      <c r="Y3" s="2"/>
      <c r="Z3" s="2"/>
      <c r="AA3" s="79"/>
      <c r="AB3" s="2"/>
      <c r="AC3" s="2"/>
      <c r="AD3" s="2"/>
      <c r="AE3" s="2"/>
      <c r="AF3" s="2"/>
      <c r="AG3" s="2"/>
      <c r="AH3" s="2"/>
      <c r="AI3" s="2"/>
      <c r="AJ3" s="2"/>
      <c r="AK3" s="2"/>
      <c r="AL3" s="2"/>
      <c r="AM3" s="2"/>
      <c r="AN3" s="2"/>
      <c r="AO3" s="2"/>
      <c r="AP3" s="8"/>
      <c r="AQ3" s="8"/>
      <c r="AR3" s="8"/>
      <c r="AT3" s="79"/>
    </row>
    <row r="4" spans="1:53" ht="15.6">
      <c r="A4" s="204" t="s">
        <v>51</v>
      </c>
      <c r="B4" s="204"/>
      <c r="C4" s="2"/>
      <c r="D4" s="79"/>
      <c r="E4" s="2"/>
      <c r="F4" s="204" t="s">
        <v>52</v>
      </c>
      <c r="G4" s="204"/>
      <c r="H4" s="204"/>
      <c r="I4" s="204"/>
      <c r="J4" s="204"/>
      <c r="K4" s="204"/>
      <c r="L4" s="204"/>
      <c r="M4" s="204"/>
      <c r="N4" s="204"/>
      <c r="O4" s="204"/>
      <c r="P4" s="204"/>
      <c r="Q4" s="204"/>
      <c r="R4" s="204"/>
      <c r="S4" s="204"/>
      <c r="T4" s="204"/>
      <c r="U4" s="204"/>
      <c r="V4" s="204"/>
      <c r="W4" s="204"/>
      <c r="X4" s="204"/>
      <c r="Y4" s="24"/>
      <c r="Z4" s="2"/>
      <c r="AA4" s="79"/>
      <c r="AB4" s="2"/>
      <c r="AC4" s="204" t="s">
        <v>53</v>
      </c>
      <c r="AD4" s="204"/>
      <c r="AE4" s="204"/>
      <c r="AF4" s="204"/>
      <c r="AG4" s="204"/>
      <c r="AH4" s="204"/>
      <c r="AI4" s="204"/>
      <c r="AJ4" s="204"/>
      <c r="AK4" s="204"/>
      <c r="AL4" s="204"/>
      <c r="AM4" s="204"/>
      <c r="AN4" s="204"/>
      <c r="AO4" s="204"/>
      <c r="AP4" s="204"/>
      <c r="AQ4" s="24"/>
      <c r="AR4" s="24"/>
      <c r="AT4" s="79"/>
      <c r="AV4" s="204" t="s">
        <v>54</v>
      </c>
      <c r="AW4" s="204"/>
      <c r="AX4" s="204"/>
      <c r="AY4" s="204"/>
      <c r="AZ4" s="204"/>
      <c r="BA4" s="204"/>
    </row>
    <row r="5" spans="1:53" s="15" customFormat="1" ht="12.95">
      <c r="A5" s="14"/>
      <c r="B5" s="14"/>
      <c r="C5" s="14"/>
      <c r="D5" s="80"/>
      <c r="E5" s="14"/>
      <c r="F5" s="14"/>
      <c r="G5" s="14"/>
      <c r="H5" s="14"/>
      <c r="I5" s="14"/>
      <c r="J5" s="14"/>
      <c r="K5" s="14"/>
      <c r="L5" s="14"/>
      <c r="M5" s="14"/>
      <c r="N5" s="14"/>
      <c r="O5" s="14"/>
      <c r="P5" s="14"/>
      <c r="Q5" s="14"/>
      <c r="R5" s="14"/>
      <c r="S5" s="14"/>
      <c r="T5" s="14"/>
      <c r="U5" s="14"/>
      <c r="V5" s="14"/>
      <c r="W5" s="14"/>
      <c r="X5" s="14"/>
      <c r="Y5" s="14"/>
      <c r="Z5" s="14"/>
      <c r="AA5" s="80"/>
      <c r="AB5" s="14"/>
      <c r="AC5" s="14"/>
      <c r="AD5" s="14"/>
      <c r="AE5" s="14"/>
      <c r="AF5" s="14"/>
      <c r="AG5" s="14"/>
      <c r="AH5" s="14"/>
      <c r="AI5" s="14"/>
      <c r="AJ5" s="14"/>
      <c r="AK5" s="14"/>
      <c r="AL5" s="14"/>
      <c r="AM5" s="14"/>
      <c r="AT5" s="80"/>
    </row>
    <row r="6" spans="1:53" s="15" customFormat="1" ht="26.1" customHeight="1">
      <c r="A6" s="123" t="s">
        <v>41</v>
      </c>
      <c r="B6" s="27" t="s">
        <v>55</v>
      </c>
      <c r="C6" s="14"/>
      <c r="D6" s="80"/>
      <c r="E6" s="14"/>
      <c r="F6" s="123" t="s">
        <v>41</v>
      </c>
      <c r="G6" s="27" t="s">
        <v>56</v>
      </c>
      <c r="H6" s="27" t="s">
        <v>57</v>
      </c>
      <c r="I6" s="27" t="s">
        <v>58</v>
      </c>
      <c r="J6" s="27" t="s">
        <v>59</v>
      </c>
      <c r="K6" s="27" t="s">
        <v>60</v>
      </c>
      <c r="L6" s="27" t="s">
        <v>61</v>
      </c>
      <c r="M6" s="27" t="s">
        <v>62</v>
      </c>
      <c r="N6" s="27" t="s">
        <v>63</v>
      </c>
      <c r="O6" s="27" t="s">
        <v>64</v>
      </c>
      <c r="P6" s="27" t="s">
        <v>65</v>
      </c>
      <c r="Q6" s="27" t="s">
        <v>66</v>
      </c>
      <c r="R6" s="27" t="s">
        <v>67</v>
      </c>
      <c r="S6" s="27" t="s">
        <v>68</v>
      </c>
      <c r="T6" s="27" t="s">
        <v>69</v>
      </c>
      <c r="U6" s="27" t="s">
        <v>70</v>
      </c>
      <c r="V6" s="27" t="s">
        <v>71</v>
      </c>
      <c r="W6" s="27" t="s">
        <v>72</v>
      </c>
      <c r="X6" s="27" t="s">
        <v>73</v>
      </c>
      <c r="Y6" s="27" t="s">
        <v>74</v>
      </c>
      <c r="Z6" s="14"/>
      <c r="AA6" s="80"/>
      <c r="AB6" s="14"/>
      <c r="AC6" s="162" t="s">
        <v>41</v>
      </c>
      <c r="AD6" s="27" t="s">
        <v>75</v>
      </c>
      <c r="AE6" s="27" t="s">
        <v>76</v>
      </c>
      <c r="AF6" s="27" t="s">
        <v>77</v>
      </c>
      <c r="AG6" s="27" t="s">
        <v>78</v>
      </c>
      <c r="AH6" s="27" t="s">
        <v>79</v>
      </c>
      <c r="AI6" s="27" t="s">
        <v>80</v>
      </c>
      <c r="AJ6" s="27" t="s">
        <v>81</v>
      </c>
      <c r="AK6" s="27" t="s">
        <v>82</v>
      </c>
      <c r="AL6" s="27" t="s">
        <v>83</v>
      </c>
      <c r="AM6" s="27" t="s">
        <v>84</v>
      </c>
      <c r="AN6" s="27" t="s">
        <v>85</v>
      </c>
      <c r="AO6" s="27" t="s">
        <v>86</v>
      </c>
      <c r="AP6" s="27" t="s">
        <v>87</v>
      </c>
      <c r="AQ6" s="27" t="s">
        <v>88</v>
      </c>
      <c r="AR6" s="27" t="s">
        <v>89</v>
      </c>
      <c r="AT6" s="80"/>
      <c r="AV6" s="123" t="s">
        <v>41</v>
      </c>
      <c r="AW6" s="89" t="s">
        <v>90</v>
      </c>
      <c r="AX6" s="89" t="s">
        <v>91</v>
      </c>
      <c r="AY6" s="89" t="s">
        <v>92</v>
      </c>
      <c r="AZ6" s="89" t="s">
        <v>93</v>
      </c>
      <c r="BA6" s="89" t="s">
        <v>94</v>
      </c>
    </row>
    <row r="7" spans="1:53" s="25" customFormat="1" ht="30" customHeight="1">
      <c r="A7" s="88" t="s">
        <v>45</v>
      </c>
      <c r="B7" s="33" t="s">
        <v>95</v>
      </c>
      <c r="C7" s="26"/>
      <c r="D7" s="81"/>
      <c r="E7" s="26"/>
      <c r="F7" s="88" t="s">
        <v>45</v>
      </c>
      <c r="G7" s="73" t="s">
        <v>96</v>
      </c>
      <c r="H7" s="73" t="s">
        <v>96</v>
      </c>
      <c r="I7" s="73" t="s">
        <v>97</v>
      </c>
      <c r="J7" s="73" t="s">
        <v>97</v>
      </c>
      <c r="K7" s="73" t="s">
        <v>98</v>
      </c>
      <c r="L7" s="73" t="s">
        <v>97</v>
      </c>
      <c r="M7" s="33" t="s">
        <v>97</v>
      </c>
      <c r="N7" s="73" t="s">
        <v>99</v>
      </c>
      <c r="O7" s="73" t="s">
        <v>99</v>
      </c>
      <c r="P7" s="33" t="s">
        <v>97</v>
      </c>
      <c r="Q7" s="33" t="s">
        <v>97</v>
      </c>
      <c r="R7" s="73" t="s">
        <v>100</v>
      </c>
      <c r="S7" s="73" t="s">
        <v>101</v>
      </c>
      <c r="T7" s="73" t="s">
        <v>48</v>
      </c>
      <c r="U7" s="73" t="s">
        <v>97</v>
      </c>
      <c r="V7" s="73" t="s">
        <v>97</v>
      </c>
      <c r="W7" s="73" t="s">
        <v>97</v>
      </c>
      <c r="X7" s="73" t="s">
        <v>97</v>
      </c>
      <c r="Y7" s="73" t="s">
        <v>102</v>
      </c>
      <c r="Z7" s="26"/>
      <c r="AA7" s="81"/>
      <c r="AB7" s="26"/>
      <c r="AC7" s="70" t="s">
        <v>45</v>
      </c>
      <c r="AD7" s="33" t="s">
        <v>103</v>
      </c>
      <c r="AE7" s="73" t="s">
        <v>97</v>
      </c>
      <c r="AF7" s="73" t="s">
        <v>97</v>
      </c>
      <c r="AG7" s="73" t="s">
        <v>97</v>
      </c>
      <c r="AH7" s="73" t="s">
        <v>97</v>
      </c>
      <c r="AI7" s="73" t="s">
        <v>98</v>
      </c>
      <c r="AJ7" s="73" t="s">
        <v>97</v>
      </c>
      <c r="AK7" s="73" t="s">
        <v>104</v>
      </c>
      <c r="AL7" s="73" t="s">
        <v>104</v>
      </c>
      <c r="AM7" s="73" t="s">
        <v>97</v>
      </c>
      <c r="AN7" s="73" t="s">
        <v>100</v>
      </c>
      <c r="AO7" s="73" t="s">
        <v>48</v>
      </c>
      <c r="AP7" s="73" t="s">
        <v>104</v>
      </c>
      <c r="AQ7" s="73" t="s">
        <v>97</v>
      </c>
      <c r="AR7" s="73" t="s">
        <v>102</v>
      </c>
      <c r="AT7" s="81"/>
      <c r="AV7" s="88" t="s">
        <v>45</v>
      </c>
      <c r="AW7" s="33" t="s">
        <v>103</v>
      </c>
      <c r="AX7" s="33" t="s">
        <v>97</v>
      </c>
      <c r="AY7" s="73" t="s">
        <v>104</v>
      </c>
      <c r="AZ7" s="33" t="s">
        <v>100</v>
      </c>
      <c r="BA7" s="73" t="s">
        <v>48</v>
      </c>
    </row>
    <row r="8" spans="1:53" s="15" customFormat="1" ht="44.1" customHeight="1">
      <c r="A8" s="72" t="s">
        <v>105</v>
      </c>
      <c r="B8" s="72" t="s">
        <v>106</v>
      </c>
      <c r="C8" s="14"/>
      <c r="D8" s="80"/>
      <c r="E8" s="14"/>
      <c r="F8" s="205"/>
      <c r="G8" s="72" t="s">
        <v>107</v>
      </c>
      <c r="H8" s="72" t="s">
        <v>108</v>
      </c>
      <c r="I8" s="72" t="s">
        <v>109</v>
      </c>
      <c r="J8" s="72" t="s">
        <v>110</v>
      </c>
      <c r="K8" s="72" t="s">
        <v>111</v>
      </c>
      <c r="L8" s="72" t="s">
        <v>112</v>
      </c>
      <c r="M8" s="72" t="s">
        <v>113</v>
      </c>
      <c r="N8" s="72" t="s">
        <v>114</v>
      </c>
      <c r="O8" s="72" t="s">
        <v>115</v>
      </c>
      <c r="P8" s="72" t="s">
        <v>116</v>
      </c>
      <c r="Q8" s="72" t="s">
        <v>117</v>
      </c>
      <c r="R8" s="72" t="s">
        <v>118</v>
      </c>
      <c r="S8" s="72" t="s">
        <v>119</v>
      </c>
      <c r="T8" s="72" t="s">
        <v>120</v>
      </c>
      <c r="U8" s="72" t="s">
        <v>121</v>
      </c>
      <c r="V8" s="72" t="s">
        <v>122</v>
      </c>
      <c r="W8" s="72" t="s">
        <v>123</v>
      </c>
      <c r="X8" s="72" t="s">
        <v>124</v>
      </c>
      <c r="Y8" s="72" t="s">
        <v>125</v>
      </c>
      <c r="Z8" s="14"/>
      <c r="AA8" s="80"/>
      <c r="AB8" s="14"/>
      <c r="AC8" s="205"/>
      <c r="AD8" s="72" t="s">
        <v>126</v>
      </c>
      <c r="AE8" s="72" t="s">
        <v>127</v>
      </c>
      <c r="AF8" s="72" t="s">
        <v>128</v>
      </c>
      <c r="AG8" s="72" t="s">
        <v>129</v>
      </c>
      <c r="AH8" s="72" t="s">
        <v>130</v>
      </c>
      <c r="AI8" s="72" t="s">
        <v>131</v>
      </c>
      <c r="AJ8" s="72" t="s">
        <v>132</v>
      </c>
      <c r="AK8" s="72" t="s">
        <v>133</v>
      </c>
      <c r="AL8" s="72" t="s">
        <v>134</v>
      </c>
      <c r="AM8" s="72" t="s">
        <v>135</v>
      </c>
      <c r="AN8" s="72" t="s">
        <v>136</v>
      </c>
      <c r="AO8" s="72" t="s">
        <v>120</v>
      </c>
      <c r="AP8" s="72" t="s">
        <v>137</v>
      </c>
      <c r="AQ8" s="72" t="s">
        <v>124</v>
      </c>
      <c r="AR8" s="72" t="s">
        <v>138</v>
      </c>
      <c r="AT8" s="80"/>
      <c r="AV8" s="203"/>
      <c r="AW8" s="72" t="s">
        <v>126</v>
      </c>
      <c r="AX8" s="72" t="s">
        <v>135</v>
      </c>
      <c r="AY8" s="72" t="s">
        <v>139</v>
      </c>
      <c r="AZ8" s="72" t="s">
        <v>140</v>
      </c>
      <c r="BA8" s="72" t="s">
        <v>141</v>
      </c>
    </row>
    <row r="9" spans="1:53" s="15" customFormat="1" ht="12.95">
      <c r="A9" s="71">
        <v>45658</v>
      </c>
      <c r="B9" s="82"/>
      <c r="C9" s="14"/>
      <c r="D9" s="80"/>
      <c r="E9" s="14"/>
      <c r="F9" s="206"/>
      <c r="G9" s="73"/>
      <c r="H9" s="73"/>
      <c r="I9" s="73"/>
      <c r="J9" s="73"/>
      <c r="K9" s="183"/>
      <c r="L9" s="73"/>
      <c r="M9" s="73"/>
      <c r="N9" s="184"/>
      <c r="O9" s="184"/>
      <c r="P9" s="73"/>
      <c r="Q9" s="73"/>
      <c r="R9" s="73"/>
      <c r="S9" s="73"/>
      <c r="T9" s="73"/>
      <c r="U9" s="73"/>
      <c r="V9" s="73"/>
      <c r="W9" s="73"/>
      <c r="X9" s="73"/>
      <c r="Y9" s="185"/>
      <c r="Z9" s="14"/>
      <c r="AA9" s="80"/>
      <c r="AB9" s="14"/>
      <c r="AC9" s="206"/>
      <c r="AD9" s="84"/>
      <c r="AE9" s="84"/>
      <c r="AF9" s="84"/>
      <c r="AG9" s="84"/>
      <c r="AH9" s="84"/>
      <c r="AI9" s="85"/>
      <c r="AJ9" s="84"/>
      <c r="AK9" s="85"/>
      <c r="AL9" s="85"/>
      <c r="AM9" s="84"/>
      <c r="AN9" s="34"/>
      <c r="AO9" s="34"/>
      <c r="AP9" s="85"/>
      <c r="AQ9" s="84"/>
      <c r="AR9" s="86"/>
      <c r="AT9" s="80"/>
      <c r="AV9" s="203"/>
      <c r="AW9" s="90"/>
      <c r="AX9" s="35"/>
      <c r="AY9" s="95"/>
      <c r="AZ9" s="35"/>
      <c r="BA9" s="34"/>
    </row>
    <row r="10" spans="1:53" s="15" customFormat="1" ht="12.95">
      <c r="A10" s="71">
        <f t="shared" ref="A10:A32" si="0">DATE(YEAR(A9), MONTH(A9)+1, DAY(A9))</f>
        <v>45689</v>
      </c>
      <c r="B10" s="82"/>
      <c r="C10" s="14"/>
      <c r="D10" s="80"/>
      <c r="E10" s="14"/>
      <c r="F10" s="206"/>
      <c r="G10" s="73"/>
      <c r="H10" s="73"/>
      <c r="I10" s="73"/>
      <c r="J10" s="73"/>
      <c r="K10" s="183"/>
      <c r="L10" s="73"/>
      <c r="M10" s="73"/>
      <c r="N10" s="184"/>
      <c r="O10" s="184"/>
      <c r="P10" s="73"/>
      <c r="Q10" s="73"/>
      <c r="R10" s="73"/>
      <c r="S10" s="73"/>
      <c r="T10" s="73"/>
      <c r="U10" s="73"/>
      <c r="V10" s="73"/>
      <c r="W10" s="73"/>
      <c r="X10" s="73"/>
      <c r="Y10" s="185"/>
      <c r="Z10" s="14"/>
      <c r="AA10" s="80"/>
      <c r="AB10" s="14"/>
      <c r="AC10" s="206"/>
      <c r="AD10" s="84"/>
      <c r="AE10" s="84"/>
      <c r="AF10" s="84"/>
      <c r="AG10" s="84"/>
      <c r="AH10" s="84"/>
      <c r="AI10" s="85"/>
      <c r="AJ10" s="84"/>
      <c r="AK10" s="85"/>
      <c r="AL10" s="85"/>
      <c r="AM10" s="84"/>
      <c r="AN10" s="34"/>
      <c r="AO10" s="34"/>
      <c r="AP10" s="85"/>
      <c r="AQ10" s="84"/>
      <c r="AR10" s="86"/>
      <c r="AT10" s="80"/>
      <c r="AV10" s="203"/>
      <c r="AW10" s="90"/>
      <c r="AX10" s="34"/>
      <c r="AY10" s="93"/>
      <c r="AZ10" s="34"/>
      <c r="BA10" s="34"/>
    </row>
    <row r="11" spans="1:53" s="15" customFormat="1" ht="12.95">
      <c r="A11" s="71">
        <f t="shared" si="0"/>
        <v>45717</v>
      </c>
      <c r="B11" s="82"/>
      <c r="C11" s="14"/>
      <c r="D11" s="80"/>
      <c r="E11" s="14"/>
      <c r="F11" s="206"/>
      <c r="G11" s="73"/>
      <c r="H11" s="73"/>
      <c r="I11" s="73"/>
      <c r="J11" s="73"/>
      <c r="K11" s="183"/>
      <c r="L11" s="73"/>
      <c r="M11" s="73"/>
      <c r="N11" s="184"/>
      <c r="O11" s="184"/>
      <c r="P11" s="73"/>
      <c r="Q11" s="73"/>
      <c r="R11" s="73"/>
      <c r="S11" s="73"/>
      <c r="T11" s="73"/>
      <c r="U11" s="73"/>
      <c r="V11" s="73"/>
      <c r="W11" s="73"/>
      <c r="X11" s="73"/>
      <c r="Y11" s="185"/>
      <c r="Z11" s="14"/>
      <c r="AA11" s="80"/>
      <c r="AB11" s="14"/>
      <c r="AC11" s="206"/>
      <c r="AD11" s="84"/>
      <c r="AE11" s="84"/>
      <c r="AF11" s="84"/>
      <c r="AG11" s="84"/>
      <c r="AH11" s="84"/>
      <c r="AI11" s="85"/>
      <c r="AJ11" s="84"/>
      <c r="AK11" s="85"/>
      <c r="AL11" s="85"/>
      <c r="AM11" s="84"/>
      <c r="AN11" s="34"/>
      <c r="AO11" s="34"/>
      <c r="AP11" s="85"/>
      <c r="AQ11" s="84"/>
      <c r="AR11" s="86"/>
      <c r="AT11" s="80"/>
      <c r="AV11" s="203"/>
      <c r="AW11" s="90"/>
      <c r="AX11" s="34"/>
      <c r="AY11" s="93"/>
      <c r="AZ11" s="34"/>
      <c r="BA11" s="34"/>
    </row>
    <row r="12" spans="1:53" s="15" customFormat="1" ht="12.6" customHeight="1">
      <c r="A12" s="71">
        <f t="shared" si="0"/>
        <v>45748</v>
      </c>
      <c r="B12" s="83"/>
      <c r="D12" s="77"/>
      <c r="F12" s="206"/>
      <c r="G12" s="164"/>
      <c r="H12" s="164"/>
      <c r="I12" s="164"/>
      <c r="J12" s="164"/>
      <c r="K12" s="183"/>
      <c r="L12" s="164"/>
      <c r="M12" s="164"/>
      <c r="N12" s="186"/>
      <c r="O12" s="186"/>
      <c r="P12" s="164"/>
      <c r="Q12" s="164"/>
      <c r="R12" s="164"/>
      <c r="S12" s="164"/>
      <c r="T12" s="164"/>
      <c r="U12" s="164"/>
      <c r="V12" s="164"/>
      <c r="W12" s="164"/>
      <c r="X12" s="164"/>
      <c r="Y12" s="187"/>
      <c r="AA12" s="77"/>
      <c r="AC12" s="206"/>
      <c r="AD12" s="34"/>
      <c r="AE12" s="34"/>
      <c r="AF12" s="34"/>
      <c r="AG12" s="34"/>
      <c r="AH12" s="34"/>
      <c r="AI12" s="85"/>
      <c r="AJ12" s="34"/>
      <c r="AK12" s="85"/>
      <c r="AL12" s="85"/>
      <c r="AM12" s="34"/>
      <c r="AN12" s="34"/>
      <c r="AO12" s="34"/>
      <c r="AP12" s="85"/>
      <c r="AQ12" s="84"/>
      <c r="AR12" s="86"/>
      <c r="AT12" s="77"/>
      <c r="AV12" s="203"/>
      <c r="AW12" s="90"/>
      <c r="AX12" s="34"/>
      <c r="AY12" s="93"/>
      <c r="AZ12" s="34"/>
      <c r="BA12" s="34"/>
    </row>
    <row r="13" spans="1:53" s="15" customFormat="1" ht="12.6" customHeight="1">
      <c r="A13" s="71">
        <f t="shared" si="0"/>
        <v>45778</v>
      </c>
      <c r="B13" s="83"/>
      <c r="D13" s="77"/>
      <c r="F13" s="206"/>
      <c r="G13" s="164"/>
      <c r="H13" s="164"/>
      <c r="I13" s="164"/>
      <c r="J13" s="164"/>
      <c r="K13" s="183"/>
      <c r="L13" s="164"/>
      <c r="M13" s="164"/>
      <c r="N13" s="186"/>
      <c r="O13" s="186"/>
      <c r="P13" s="164"/>
      <c r="Q13" s="164"/>
      <c r="R13" s="164"/>
      <c r="S13" s="164"/>
      <c r="T13" s="164"/>
      <c r="U13" s="164"/>
      <c r="V13" s="164"/>
      <c r="W13" s="164"/>
      <c r="X13" s="164"/>
      <c r="Y13" s="187"/>
      <c r="AA13" s="77"/>
      <c r="AC13" s="206"/>
      <c r="AD13" s="34"/>
      <c r="AE13" s="34"/>
      <c r="AF13" s="34"/>
      <c r="AG13" s="34"/>
      <c r="AH13" s="34"/>
      <c r="AI13" s="85"/>
      <c r="AJ13" s="34"/>
      <c r="AK13" s="85"/>
      <c r="AL13" s="85"/>
      <c r="AM13" s="34"/>
      <c r="AN13" s="34"/>
      <c r="AO13" s="34"/>
      <c r="AP13" s="85"/>
      <c r="AQ13" s="84"/>
      <c r="AR13" s="86"/>
      <c r="AT13" s="77"/>
      <c r="AV13" s="203"/>
      <c r="AW13" s="90"/>
      <c r="AX13" s="34"/>
      <c r="AY13" s="93"/>
      <c r="AZ13" s="34"/>
      <c r="BA13" s="34"/>
    </row>
    <row r="14" spans="1:53" s="15" customFormat="1" ht="12.6" customHeight="1">
      <c r="A14" s="71">
        <f t="shared" si="0"/>
        <v>45809</v>
      </c>
      <c r="B14" s="83"/>
      <c r="D14" s="77"/>
      <c r="F14" s="206"/>
      <c r="G14" s="164"/>
      <c r="H14" s="164"/>
      <c r="I14" s="164"/>
      <c r="J14" s="164"/>
      <c r="K14" s="183"/>
      <c r="L14" s="164"/>
      <c r="M14" s="164"/>
      <c r="N14" s="186"/>
      <c r="O14" s="186"/>
      <c r="P14" s="164"/>
      <c r="Q14" s="164"/>
      <c r="R14" s="164"/>
      <c r="S14" s="164"/>
      <c r="T14" s="164"/>
      <c r="U14" s="164"/>
      <c r="V14" s="164"/>
      <c r="W14" s="164"/>
      <c r="X14" s="164"/>
      <c r="Y14" s="187"/>
      <c r="AA14" s="77"/>
      <c r="AC14" s="206"/>
      <c r="AD14" s="34"/>
      <c r="AE14" s="34"/>
      <c r="AF14" s="34"/>
      <c r="AG14" s="34"/>
      <c r="AH14" s="34"/>
      <c r="AI14" s="85"/>
      <c r="AJ14" s="34"/>
      <c r="AK14" s="85"/>
      <c r="AL14" s="85"/>
      <c r="AM14" s="34"/>
      <c r="AN14" s="34"/>
      <c r="AO14" s="34"/>
      <c r="AP14" s="85"/>
      <c r="AQ14" s="84"/>
      <c r="AR14" s="86"/>
      <c r="AT14" s="77"/>
      <c r="AV14" s="203"/>
      <c r="AW14" s="90"/>
      <c r="AX14" s="34"/>
      <c r="AY14" s="93"/>
      <c r="AZ14" s="34"/>
      <c r="BA14" s="34"/>
    </row>
    <row r="15" spans="1:53" s="15" customFormat="1" ht="12.6" customHeight="1">
      <c r="A15" s="71">
        <f t="shared" si="0"/>
        <v>45839</v>
      </c>
      <c r="B15" s="83"/>
      <c r="D15" s="77"/>
      <c r="F15" s="206"/>
      <c r="G15" s="164"/>
      <c r="H15" s="164"/>
      <c r="I15" s="164"/>
      <c r="J15" s="164"/>
      <c r="K15" s="183"/>
      <c r="L15" s="164"/>
      <c r="M15" s="164"/>
      <c r="N15" s="186"/>
      <c r="O15" s="186"/>
      <c r="P15" s="164"/>
      <c r="Q15" s="164"/>
      <c r="R15" s="164"/>
      <c r="S15" s="164"/>
      <c r="T15" s="164"/>
      <c r="U15" s="164"/>
      <c r="V15" s="164"/>
      <c r="W15" s="164"/>
      <c r="X15" s="164"/>
      <c r="Y15" s="187"/>
      <c r="AA15" s="77"/>
      <c r="AC15" s="206"/>
      <c r="AD15" s="34"/>
      <c r="AE15" s="34"/>
      <c r="AF15" s="34"/>
      <c r="AG15" s="34"/>
      <c r="AH15" s="34"/>
      <c r="AI15" s="85"/>
      <c r="AJ15" s="34"/>
      <c r="AK15" s="85"/>
      <c r="AL15" s="85"/>
      <c r="AM15" s="34"/>
      <c r="AN15" s="34"/>
      <c r="AO15" s="34"/>
      <c r="AP15" s="85"/>
      <c r="AQ15" s="84"/>
      <c r="AR15" s="86"/>
      <c r="AT15" s="77"/>
      <c r="AV15" s="203"/>
      <c r="AW15" s="90"/>
      <c r="AX15" s="34"/>
      <c r="AY15" s="93"/>
      <c r="AZ15" s="34"/>
      <c r="BA15" s="34"/>
    </row>
    <row r="16" spans="1:53" s="15" customFormat="1" ht="12.6" customHeight="1">
      <c r="A16" s="71">
        <f t="shared" si="0"/>
        <v>45870</v>
      </c>
      <c r="B16" s="83"/>
      <c r="D16" s="77"/>
      <c r="F16" s="206"/>
      <c r="G16" s="164"/>
      <c r="H16" s="164"/>
      <c r="I16" s="164"/>
      <c r="J16" s="164"/>
      <c r="K16" s="183"/>
      <c r="L16" s="164"/>
      <c r="M16" s="164"/>
      <c r="N16" s="186"/>
      <c r="O16" s="186"/>
      <c r="P16" s="164"/>
      <c r="Q16" s="164"/>
      <c r="R16" s="164"/>
      <c r="S16" s="164"/>
      <c r="T16" s="164"/>
      <c r="U16" s="164"/>
      <c r="V16" s="164"/>
      <c r="W16" s="164"/>
      <c r="X16" s="164"/>
      <c r="Y16" s="187"/>
      <c r="AA16" s="77"/>
      <c r="AC16" s="206"/>
      <c r="AD16" s="34"/>
      <c r="AE16" s="34"/>
      <c r="AF16" s="34"/>
      <c r="AG16" s="34"/>
      <c r="AH16" s="34"/>
      <c r="AI16" s="85"/>
      <c r="AJ16" s="34"/>
      <c r="AK16" s="85"/>
      <c r="AL16" s="85"/>
      <c r="AM16" s="34"/>
      <c r="AN16" s="34"/>
      <c r="AO16" s="34"/>
      <c r="AP16" s="85"/>
      <c r="AQ16" s="84"/>
      <c r="AR16" s="86"/>
      <c r="AT16" s="77"/>
      <c r="AV16" s="203"/>
      <c r="AW16" s="90"/>
      <c r="AX16" s="34"/>
      <c r="AY16" s="93"/>
      <c r="AZ16" s="34"/>
      <c r="BA16" s="34"/>
    </row>
    <row r="17" spans="1:53" s="15" customFormat="1" ht="12.6" customHeight="1">
      <c r="A17" s="71">
        <f t="shared" si="0"/>
        <v>45901</v>
      </c>
      <c r="B17" s="83"/>
      <c r="D17" s="77"/>
      <c r="F17" s="206"/>
      <c r="G17" s="164"/>
      <c r="H17" s="164"/>
      <c r="I17" s="164"/>
      <c r="J17" s="164"/>
      <c r="K17" s="183"/>
      <c r="L17" s="164"/>
      <c r="M17" s="164"/>
      <c r="N17" s="186"/>
      <c r="O17" s="186"/>
      <c r="P17" s="164"/>
      <c r="Q17" s="164"/>
      <c r="R17" s="164"/>
      <c r="S17" s="164"/>
      <c r="T17" s="164"/>
      <c r="U17" s="164"/>
      <c r="V17" s="164"/>
      <c r="W17" s="164"/>
      <c r="X17" s="164"/>
      <c r="Y17" s="187"/>
      <c r="AA17" s="77"/>
      <c r="AC17" s="206"/>
      <c r="AD17" s="34"/>
      <c r="AE17" s="34"/>
      <c r="AF17" s="34"/>
      <c r="AG17" s="34"/>
      <c r="AH17" s="34"/>
      <c r="AI17" s="85"/>
      <c r="AJ17" s="34"/>
      <c r="AK17" s="85"/>
      <c r="AL17" s="85"/>
      <c r="AM17" s="34"/>
      <c r="AN17" s="34"/>
      <c r="AO17" s="34"/>
      <c r="AP17" s="85"/>
      <c r="AQ17" s="84"/>
      <c r="AR17" s="86"/>
      <c r="AT17" s="77"/>
      <c r="AV17" s="203"/>
      <c r="AW17" s="90"/>
      <c r="AX17" s="34"/>
      <c r="AY17" s="93"/>
      <c r="AZ17" s="34"/>
      <c r="BA17" s="34"/>
    </row>
    <row r="18" spans="1:53" s="15" customFormat="1" ht="12.6" customHeight="1">
      <c r="A18" s="71">
        <f t="shared" si="0"/>
        <v>45931</v>
      </c>
      <c r="B18" s="83"/>
      <c r="D18" s="77"/>
      <c r="F18" s="206"/>
      <c r="G18" s="164"/>
      <c r="H18" s="164"/>
      <c r="I18" s="164"/>
      <c r="J18" s="164"/>
      <c r="K18" s="183"/>
      <c r="L18" s="164"/>
      <c r="M18" s="164"/>
      <c r="N18" s="186"/>
      <c r="O18" s="186"/>
      <c r="P18" s="164"/>
      <c r="Q18" s="164"/>
      <c r="R18" s="164"/>
      <c r="S18" s="164"/>
      <c r="T18" s="164"/>
      <c r="U18" s="164"/>
      <c r="V18" s="164"/>
      <c r="W18" s="164"/>
      <c r="X18" s="164"/>
      <c r="Y18" s="187"/>
      <c r="AA18" s="77"/>
      <c r="AC18" s="206"/>
      <c r="AD18" s="34"/>
      <c r="AE18" s="34"/>
      <c r="AF18" s="34"/>
      <c r="AG18" s="34"/>
      <c r="AH18" s="34"/>
      <c r="AI18" s="85"/>
      <c r="AJ18" s="34"/>
      <c r="AK18" s="85"/>
      <c r="AL18" s="85"/>
      <c r="AM18" s="34"/>
      <c r="AN18" s="34"/>
      <c r="AO18" s="34"/>
      <c r="AP18" s="85"/>
      <c r="AQ18" s="84"/>
      <c r="AR18" s="86"/>
      <c r="AT18" s="77"/>
      <c r="AV18" s="203"/>
      <c r="AW18" s="90"/>
      <c r="AX18" s="34"/>
      <c r="AY18" s="93"/>
      <c r="AZ18" s="34"/>
      <c r="BA18" s="34"/>
    </row>
    <row r="19" spans="1:53" s="15" customFormat="1" ht="12.6" customHeight="1">
      <c r="A19" s="71">
        <f t="shared" si="0"/>
        <v>45962</v>
      </c>
      <c r="B19" s="83"/>
      <c r="D19" s="77"/>
      <c r="F19" s="206"/>
      <c r="G19" s="164"/>
      <c r="H19" s="164"/>
      <c r="I19" s="164"/>
      <c r="J19" s="164"/>
      <c r="K19" s="183"/>
      <c r="L19" s="164"/>
      <c r="M19" s="164"/>
      <c r="N19" s="186"/>
      <c r="O19" s="186"/>
      <c r="P19" s="164"/>
      <c r="Q19" s="164"/>
      <c r="R19" s="164"/>
      <c r="S19" s="164"/>
      <c r="T19" s="164"/>
      <c r="U19" s="164"/>
      <c r="V19" s="164"/>
      <c r="W19" s="164"/>
      <c r="X19" s="164"/>
      <c r="Y19" s="187"/>
      <c r="AA19" s="77"/>
      <c r="AC19" s="206"/>
      <c r="AD19" s="34"/>
      <c r="AE19" s="34"/>
      <c r="AF19" s="34"/>
      <c r="AG19" s="34"/>
      <c r="AH19" s="34"/>
      <c r="AI19" s="85"/>
      <c r="AJ19" s="34"/>
      <c r="AK19" s="85"/>
      <c r="AL19" s="85"/>
      <c r="AM19" s="34"/>
      <c r="AN19" s="34"/>
      <c r="AO19" s="34"/>
      <c r="AP19" s="85"/>
      <c r="AQ19" s="84"/>
      <c r="AR19" s="86"/>
      <c r="AT19" s="77"/>
      <c r="AV19" s="203"/>
      <c r="AW19" s="90"/>
      <c r="AX19" s="34"/>
      <c r="AY19" s="93"/>
      <c r="AZ19" s="34"/>
      <c r="BA19" s="34"/>
    </row>
    <row r="20" spans="1:53" s="15" customFormat="1" ht="12.6" customHeight="1">
      <c r="A20" s="71">
        <f t="shared" si="0"/>
        <v>45992</v>
      </c>
      <c r="B20" s="83"/>
      <c r="D20" s="77"/>
      <c r="F20" s="206"/>
      <c r="G20" s="164"/>
      <c r="H20" s="164"/>
      <c r="I20" s="164"/>
      <c r="J20" s="164"/>
      <c r="K20" s="183"/>
      <c r="L20" s="164"/>
      <c r="M20" s="164"/>
      <c r="N20" s="186"/>
      <c r="O20" s="186"/>
      <c r="P20" s="164"/>
      <c r="Q20" s="164"/>
      <c r="R20" s="164"/>
      <c r="S20" s="164"/>
      <c r="T20" s="164"/>
      <c r="U20" s="164"/>
      <c r="V20" s="164"/>
      <c r="W20" s="164"/>
      <c r="X20" s="164"/>
      <c r="Y20" s="187"/>
      <c r="AA20" s="77"/>
      <c r="AC20" s="206"/>
      <c r="AD20" s="34"/>
      <c r="AE20" s="34"/>
      <c r="AF20" s="34"/>
      <c r="AG20" s="34"/>
      <c r="AH20" s="34"/>
      <c r="AI20" s="85"/>
      <c r="AJ20" s="34"/>
      <c r="AK20" s="85"/>
      <c r="AL20" s="85"/>
      <c r="AM20" s="34"/>
      <c r="AN20" s="34"/>
      <c r="AO20" s="34"/>
      <c r="AP20" s="85"/>
      <c r="AQ20" s="84"/>
      <c r="AR20" s="86"/>
      <c r="AT20" s="77"/>
      <c r="AV20" s="203"/>
      <c r="AW20" s="90"/>
      <c r="AX20" s="34"/>
      <c r="AY20" s="93"/>
      <c r="AZ20" s="34"/>
      <c r="BA20" s="34"/>
    </row>
    <row r="21" spans="1:53" s="15" customFormat="1" ht="12.6" customHeight="1">
      <c r="A21" s="71">
        <f t="shared" si="0"/>
        <v>46023</v>
      </c>
      <c r="B21" s="83"/>
      <c r="D21" s="77"/>
      <c r="F21" s="206"/>
      <c r="G21" s="164"/>
      <c r="H21" s="164"/>
      <c r="I21" s="164"/>
      <c r="J21" s="164"/>
      <c r="K21" s="183"/>
      <c r="L21" s="164"/>
      <c r="M21" s="164"/>
      <c r="N21" s="186"/>
      <c r="O21" s="186"/>
      <c r="P21" s="164"/>
      <c r="Q21" s="164"/>
      <c r="R21" s="164"/>
      <c r="S21" s="164"/>
      <c r="T21" s="164"/>
      <c r="U21" s="164"/>
      <c r="V21" s="164"/>
      <c r="W21" s="164"/>
      <c r="X21" s="164"/>
      <c r="Y21" s="187"/>
      <c r="AA21" s="77"/>
      <c r="AC21" s="206"/>
      <c r="AD21" s="34"/>
      <c r="AE21" s="34"/>
      <c r="AF21" s="34"/>
      <c r="AG21" s="34"/>
      <c r="AH21" s="34"/>
      <c r="AI21" s="85"/>
      <c r="AJ21" s="34"/>
      <c r="AK21" s="85"/>
      <c r="AL21" s="85"/>
      <c r="AM21" s="34"/>
      <c r="AN21" s="34"/>
      <c r="AO21" s="34"/>
      <c r="AP21" s="85"/>
      <c r="AQ21" s="84"/>
      <c r="AR21" s="86"/>
      <c r="AT21" s="77"/>
      <c r="AV21" s="203"/>
      <c r="AW21" s="90"/>
      <c r="AX21" s="34"/>
      <c r="AY21" s="93"/>
      <c r="AZ21" s="34"/>
      <c r="BA21" s="34"/>
    </row>
    <row r="22" spans="1:53" s="15" customFormat="1" ht="12.6" customHeight="1">
      <c r="A22" s="71">
        <f t="shared" si="0"/>
        <v>46054</v>
      </c>
      <c r="B22" s="83"/>
      <c r="D22" s="77"/>
      <c r="F22" s="206"/>
      <c r="G22" s="164"/>
      <c r="H22" s="164"/>
      <c r="I22" s="164"/>
      <c r="J22" s="164"/>
      <c r="K22" s="183"/>
      <c r="L22" s="164"/>
      <c r="M22" s="164"/>
      <c r="N22" s="186"/>
      <c r="O22" s="186"/>
      <c r="P22" s="164"/>
      <c r="Q22" s="164"/>
      <c r="R22" s="164"/>
      <c r="S22" s="164"/>
      <c r="T22" s="164"/>
      <c r="U22" s="164"/>
      <c r="V22" s="164"/>
      <c r="W22" s="164"/>
      <c r="X22" s="164"/>
      <c r="Y22" s="187"/>
      <c r="AA22" s="77"/>
      <c r="AC22" s="206"/>
      <c r="AD22" s="34"/>
      <c r="AE22" s="34"/>
      <c r="AF22" s="34"/>
      <c r="AG22" s="34"/>
      <c r="AH22" s="34"/>
      <c r="AI22" s="85"/>
      <c r="AJ22" s="34"/>
      <c r="AK22" s="85"/>
      <c r="AL22" s="85"/>
      <c r="AM22" s="34"/>
      <c r="AN22" s="34"/>
      <c r="AO22" s="34"/>
      <c r="AP22" s="85"/>
      <c r="AQ22" s="84"/>
      <c r="AR22" s="86"/>
      <c r="AT22" s="77"/>
      <c r="AV22" s="203"/>
      <c r="AW22" s="90"/>
      <c r="AX22" s="34"/>
      <c r="AY22" s="93"/>
      <c r="AZ22" s="34"/>
      <c r="BA22" s="34"/>
    </row>
    <row r="23" spans="1:53" s="15" customFormat="1" ht="12.6" customHeight="1">
      <c r="A23" s="71">
        <f t="shared" si="0"/>
        <v>46082</v>
      </c>
      <c r="B23" s="83"/>
      <c r="D23" s="77"/>
      <c r="F23" s="206"/>
      <c r="G23" s="164"/>
      <c r="H23" s="164"/>
      <c r="I23" s="164"/>
      <c r="J23" s="164"/>
      <c r="K23" s="183"/>
      <c r="L23" s="164"/>
      <c r="M23" s="164"/>
      <c r="N23" s="186"/>
      <c r="O23" s="186"/>
      <c r="P23" s="164"/>
      <c r="Q23" s="164"/>
      <c r="R23" s="164"/>
      <c r="S23" s="164"/>
      <c r="T23" s="164"/>
      <c r="U23" s="164"/>
      <c r="V23" s="164"/>
      <c r="W23" s="164"/>
      <c r="X23" s="164"/>
      <c r="Y23" s="187"/>
      <c r="AA23" s="77"/>
      <c r="AC23" s="206"/>
      <c r="AD23" s="34"/>
      <c r="AE23" s="34"/>
      <c r="AF23" s="34"/>
      <c r="AG23" s="34"/>
      <c r="AH23" s="34"/>
      <c r="AI23" s="85"/>
      <c r="AJ23" s="34"/>
      <c r="AK23" s="85"/>
      <c r="AL23" s="85"/>
      <c r="AM23" s="34"/>
      <c r="AN23" s="34"/>
      <c r="AO23" s="34"/>
      <c r="AP23" s="85"/>
      <c r="AQ23" s="84"/>
      <c r="AR23" s="86"/>
      <c r="AT23" s="77"/>
      <c r="AV23" s="203"/>
      <c r="AW23" s="90"/>
      <c r="AX23" s="34"/>
      <c r="AY23" s="93"/>
      <c r="AZ23" s="34"/>
      <c r="BA23" s="34"/>
    </row>
    <row r="24" spans="1:53" s="15" customFormat="1" ht="12.6" customHeight="1">
      <c r="A24" s="71">
        <f t="shared" si="0"/>
        <v>46113</v>
      </c>
      <c r="B24" s="83"/>
      <c r="D24" s="77"/>
      <c r="F24" s="206"/>
      <c r="G24" s="164"/>
      <c r="H24" s="164"/>
      <c r="I24" s="164"/>
      <c r="J24" s="164"/>
      <c r="K24" s="183"/>
      <c r="L24" s="164"/>
      <c r="M24" s="164"/>
      <c r="N24" s="186"/>
      <c r="O24" s="186"/>
      <c r="P24" s="164"/>
      <c r="Q24" s="164"/>
      <c r="R24" s="164"/>
      <c r="S24" s="164"/>
      <c r="T24" s="164"/>
      <c r="U24" s="164"/>
      <c r="V24" s="164"/>
      <c r="W24" s="164"/>
      <c r="X24" s="164"/>
      <c r="Y24" s="187"/>
      <c r="AA24" s="77"/>
      <c r="AC24" s="206"/>
      <c r="AD24" s="34"/>
      <c r="AE24" s="34"/>
      <c r="AF24" s="34"/>
      <c r="AG24" s="34"/>
      <c r="AH24" s="34"/>
      <c r="AI24" s="85"/>
      <c r="AJ24" s="34"/>
      <c r="AK24" s="85"/>
      <c r="AL24" s="85"/>
      <c r="AM24" s="34"/>
      <c r="AN24" s="34"/>
      <c r="AO24" s="34"/>
      <c r="AP24" s="85"/>
      <c r="AQ24" s="84"/>
      <c r="AR24" s="86"/>
      <c r="AT24" s="77"/>
      <c r="AV24" s="203"/>
      <c r="AW24" s="90"/>
      <c r="AX24" s="34"/>
      <c r="AY24" s="93"/>
      <c r="AZ24" s="34"/>
      <c r="BA24" s="34"/>
    </row>
    <row r="25" spans="1:53" s="15" customFormat="1" ht="12.6" customHeight="1">
      <c r="A25" s="71">
        <f t="shared" si="0"/>
        <v>46143</v>
      </c>
      <c r="B25" s="83"/>
      <c r="D25" s="77"/>
      <c r="F25" s="206"/>
      <c r="G25" s="164"/>
      <c r="H25" s="164"/>
      <c r="I25" s="164"/>
      <c r="J25" s="164"/>
      <c r="K25" s="183"/>
      <c r="L25" s="164"/>
      <c r="M25" s="164"/>
      <c r="N25" s="186"/>
      <c r="O25" s="186"/>
      <c r="P25" s="164"/>
      <c r="Q25" s="164"/>
      <c r="R25" s="164"/>
      <c r="S25" s="164"/>
      <c r="T25" s="164"/>
      <c r="U25" s="164"/>
      <c r="V25" s="164"/>
      <c r="W25" s="164"/>
      <c r="X25" s="164"/>
      <c r="Y25" s="187"/>
      <c r="AA25" s="77"/>
      <c r="AC25" s="206"/>
      <c r="AD25" s="34"/>
      <c r="AE25" s="34"/>
      <c r="AF25" s="34"/>
      <c r="AG25" s="34"/>
      <c r="AH25" s="34"/>
      <c r="AI25" s="85"/>
      <c r="AJ25" s="34"/>
      <c r="AK25" s="85"/>
      <c r="AL25" s="85"/>
      <c r="AM25" s="34"/>
      <c r="AN25" s="34"/>
      <c r="AO25" s="34"/>
      <c r="AP25" s="85"/>
      <c r="AQ25" s="84"/>
      <c r="AR25" s="86"/>
      <c r="AT25" s="77"/>
      <c r="AV25" s="203"/>
      <c r="AW25" s="90"/>
      <c r="AX25" s="34"/>
      <c r="AY25" s="93"/>
      <c r="AZ25" s="34"/>
      <c r="BA25" s="34"/>
    </row>
    <row r="26" spans="1:53" s="15" customFormat="1" ht="12.6" customHeight="1">
      <c r="A26" s="71">
        <f t="shared" si="0"/>
        <v>46174</v>
      </c>
      <c r="B26" s="83"/>
      <c r="D26" s="77"/>
      <c r="F26" s="206"/>
      <c r="G26" s="164"/>
      <c r="H26" s="164"/>
      <c r="I26" s="164"/>
      <c r="J26" s="164"/>
      <c r="K26" s="183"/>
      <c r="L26" s="164"/>
      <c r="M26" s="164"/>
      <c r="N26" s="186"/>
      <c r="O26" s="186"/>
      <c r="P26" s="164"/>
      <c r="Q26" s="164"/>
      <c r="R26" s="164"/>
      <c r="S26" s="164"/>
      <c r="T26" s="164"/>
      <c r="U26" s="164"/>
      <c r="V26" s="164"/>
      <c r="W26" s="164"/>
      <c r="X26" s="164"/>
      <c r="Y26" s="187"/>
      <c r="AA26" s="77"/>
      <c r="AC26" s="206"/>
      <c r="AD26" s="34"/>
      <c r="AE26" s="34"/>
      <c r="AF26" s="34"/>
      <c r="AG26" s="34"/>
      <c r="AH26" s="34"/>
      <c r="AI26" s="85"/>
      <c r="AJ26" s="34"/>
      <c r="AK26" s="85"/>
      <c r="AL26" s="85"/>
      <c r="AM26" s="34"/>
      <c r="AN26" s="34"/>
      <c r="AO26" s="34"/>
      <c r="AP26" s="85"/>
      <c r="AQ26" s="84"/>
      <c r="AR26" s="86"/>
      <c r="AT26" s="77"/>
      <c r="AV26" s="203"/>
      <c r="AW26" s="90"/>
      <c r="AX26" s="34"/>
      <c r="AY26" s="93"/>
      <c r="AZ26" s="34"/>
      <c r="BA26" s="34"/>
    </row>
    <row r="27" spans="1:53" s="15" customFormat="1" ht="12.6" customHeight="1">
      <c r="A27" s="71">
        <f t="shared" si="0"/>
        <v>46204</v>
      </c>
      <c r="B27" s="83"/>
      <c r="D27" s="77"/>
      <c r="F27" s="206"/>
      <c r="G27" s="164"/>
      <c r="H27" s="164"/>
      <c r="I27" s="164"/>
      <c r="J27" s="164"/>
      <c r="K27" s="183"/>
      <c r="L27" s="164"/>
      <c r="M27" s="164"/>
      <c r="N27" s="186"/>
      <c r="O27" s="186"/>
      <c r="P27" s="164"/>
      <c r="Q27" s="164"/>
      <c r="R27" s="164"/>
      <c r="S27" s="164"/>
      <c r="T27" s="164"/>
      <c r="U27" s="164"/>
      <c r="V27" s="164"/>
      <c r="W27" s="164"/>
      <c r="X27" s="164"/>
      <c r="Y27" s="187"/>
      <c r="AA27" s="77"/>
      <c r="AC27" s="206"/>
      <c r="AD27" s="34"/>
      <c r="AE27" s="34"/>
      <c r="AF27" s="34"/>
      <c r="AG27" s="34"/>
      <c r="AH27" s="34"/>
      <c r="AI27" s="85"/>
      <c r="AJ27" s="34"/>
      <c r="AK27" s="85"/>
      <c r="AL27" s="85"/>
      <c r="AM27" s="34"/>
      <c r="AN27" s="34"/>
      <c r="AO27" s="34"/>
      <c r="AP27" s="85"/>
      <c r="AQ27" s="84"/>
      <c r="AR27" s="86"/>
      <c r="AT27" s="77"/>
      <c r="AV27" s="203"/>
      <c r="AW27" s="90"/>
      <c r="AX27" s="34"/>
      <c r="AY27" s="93"/>
      <c r="AZ27" s="34"/>
      <c r="BA27" s="34"/>
    </row>
    <row r="28" spans="1:53" s="15" customFormat="1" ht="12.6" customHeight="1">
      <c r="A28" s="71">
        <f t="shared" si="0"/>
        <v>46235</v>
      </c>
      <c r="B28" s="83"/>
      <c r="D28" s="77"/>
      <c r="F28" s="206"/>
      <c r="G28" s="164"/>
      <c r="H28" s="164"/>
      <c r="I28" s="164"/>
      <c r="J28" s="164"/>
      <c r="K28" s="183"/>
      <c r="L28" s="164"/>
      <c r="M28" s="164"/>
      <c r="N28" s="186"/>
      <c r="O28" s="186"/>
      <c r="P28" s="164"/>
      <c r="Q28" s="164"/>
      <c r="R28" s="164"/>
      <c r="S28" s="164"/>
      <c r="T28" s="164"/>
      <c r="U28" s="164"/>
      <c r="V28" s="164"/>
      <c r="W28" s="164"/>
      <c r="X28" s="164"/>
      <c r="Y28" s="187"/>
      <c r="AA28" s="77"/>
      <c r="AC28" s="206"/>
      <c r="AD28" s="34"/>
      <c r="AE28" s="34"/>
      <c r="AF28" s="34"/>
      <c r="AG28" s="34"/>
      <c r="AH28" s="34"/>
      <c r="AI28" s="85"/>
      <c r="AJ28" s="34"/>
      <c r="AK28" s="85"/>
      <c r="AL28" s="85"/>
      <c r="AM28" s="34"/>
      <c r="AN28" s="34"/>
      <c r="AO28" s="34"/>
      <c r="AP28" s="85"/>
      <c r="AQ28" s="84"/>
      <c r="AR28" s="86"/>
      <c r="AT28" s="77"/>
      <c r="AV28" s="203"/>
      <c r="AW28" s="90"/>
      <c r="AX28" s="34"/>
      <c r="AY28" s="93"/>
      <c r="AZ28" s="34"/>
      <c r="BA28" s="34"/>
    </row>
    <row r="29" spans="1:53" s="15" customFormat="1" ht="12.6" customHeight="1">
      <c r="A29" s="71">
        <f t="shared" si="0"/>
        <v>46266</v>
      </c>
      <c r="B29" s="83"/>
      <c r="D29" s="77"/>
      <c r="F29" s="206"/>
      <c r="G29" s="164"/>
      <c r="H29" s="164"/>
      <c r="I29" s="164"/>
      <c r="J29" s="164"/>
      <c r="K29" s="183"/>
      <c r="L29" s="164"/>
      <c r="M29" s="164"/>
      <c r="N29" s="186"/>
      <c r="O29" s="186"/>
      <c r="P29" s="164"/>
      <c r="Q29" s="164"/>
      <c r="R29" s="164"/>
      <c r="S29" s="164"/>
      <c r="T29" s="164"/>
      <c r="U29" s="164"/>
      <c r="V29" s="164"/>
      <c r="W29" s="164"/>
      <c r="X29" s="164"/>
      <c r="Y29" s="187"/>
      <c r="AA29" s="77"/>
      <c r="AC29" s="206"/>
      <c r="AD29" s="34"/>
      <c r="AE29" s="34"/>
      <c r="AF29" s="34"/>
      <c r="AG29" s="34"/>
      <c r="AH29" s="34"/>
      <c r="AI29" s="85"/>
      <c r="AJ29" s="34"/>
      <c r="AK29" s="85"/>
      <c r="AL29" s="85"/>
      <c r="AM29" s="34"/>
      <c r="AN29" s="34"/>
      <c r="AO29" s="34"/>
      <c r="AP29" s="85"/>
      <c r="AQ29" s="84"/>
      <c r="AR29" s="86"/>
      <c r="AT29" s="77"/>
      <c r="AV29" s="203"/>
      <c r="AW29" s="90"/>
      <c r="AX29" s="34"/>
      <c r="AY29" s="93"/>
      <c r="AZ29" s="34"/>
      <c r="BA29" s="34"/>
    </row>
    <row r="30" spans="1:53" s="15" customFormat="1" ht="12.6" customHeight="1">
      <c r="A30" s="71">
        <f t="shared" si="0"/>
        <v>46296</v>
      </c>
      <c r="B30" s="83"/>
      <c r="D30" s="77"/>
      <c r="F30" s="206"/>
      <c r="G30" s="164"/>
      <c r="H30" s="164"/>
      <c r="I30" s="164"/>
      <c r="J30" s="164"/>
      <c r="K30" s="183"/>
      <c r="L30" s="164"/>
      <c r="M30" s="164"/>
      <c r="N30" s="186"/>
      <c r="O30" s="186"/>
      <c r="P30" s="164"/>
      <c r="Q30" s="164"/>
      <c r="R30" s="164"/>
      <c r="S30" s="164"/>
      <c r="T30" s="164"/>
      <c r="U30" s="164"/>
      <c r="V30" s="164"/>
      <c r="W30" s="164"/>
      <c r="X30" s="164"/>
      <c r="Y30" s="187"/>
      <c r="AA30" s="77"/>
      <c r="AC30" s="206"/>
      <c r="AD30" s="34"/>
      <c r="AE30" s="34"/>
      <c r="AF30" s="34"/>
      <c r="AG30" s="34"/>
      <c r="AH30" s="34"/>
      <c r="AI30" s="85"/>
      <c r="AJ30" s="34"/>
      <c r="AK30" s="85"/>
      <c r="AL30" s="85"/>
      <c r="AM30" s="34"/>
      <c r="AN30" s="34"/>
      <c r="AO30" s="34"/>
      <c r="AP30" s="85"/>
      <c r="AQ30" s="84"/>
      <c r="AR30" s="86"/>
      <c r="AT30" s="77"/>
      <c r="AV30" s="203"/>
      <c r="AW30" s="90"/>
      <c r="AX30" s="34"/>
      <c r="AY30" s="93"/>
      <c r="AZ30" s="34"/>
      <c r="BA30" s="34"/>
    </row>
    <row r="31" spans="1:53" s="15" customFormat="1" ht="12.6" customHeight="1">
      <c r="A31" s="71">
        <f t="shared" si="0"/>
        <v>46327</v>
      </c>
      <c r="B31" s="83"/>
      <c r="D31" s="77"/>
      <c r="F31" s="206"/>
      <c r="G31" s="164"/>
      <c r="H31" s="164"/>
      <c r="I31" s="164"/>
      <c r="J31" s="164"/>
      <c r="K31" s="183"/>
      <c r="L31" s="164"/>
      <c r="M31" s="164"/>
      <c r="N31" s="186"/>
      <c r="O31" s="186"/>
      <c r="P31" s="164"/>
      <c r="Q31" s="164"/>
      <c r="R31" s="164"/>
      <c r="S31" s="164"/>
      <c r="T31" s="164"/>
      <c r="U31" s="164"/>
      <c r="V31" s="164"/>
      <c r="W31" s="164"/>
      <c r="X31" s="164"/>
      <c r="Y31" s="187"/>
      <c r="AA31" s="77"/>
      <c r="AC31" s="206"/>
      <c r="AD31" s="34"/>
      <c r="AE31" s="34"/>
      <c r="AF31" s="34"/>
      <c r="AG31" s="34"/>
      <c r="AH31" s="34"/>
      <c r="AI31" s="85"/>
      <c r="AJ31" s="34"/>
      <c r="AK31" s="85"/>
      <c r="AL31" s="85"/>
      <c r="AM31" s="34"/>
      <c r="AN31" s="34"/>
      <c r="AO31" s="34"/>
      <c r="AP31" s="85"/>
      <c r="AQ31" s="84"/>
      <c r="AR31" s="86"/>
      <c r="AT31" s="77"/>
      <c r="AV31" s="203"/>
      <c r="AW31" s="90"/>
      <c r="AX31" s="34"/>
      <c r="AY31" s="93"/>
      <c r="AZ31" s="34"/>
      <c r="BA31" s="34"/>
    </row>
    <row r="32" spans="1:53" s="15" customFormat="1" ht="12.6" customHeight="1">
      <c r="A32" s="71">
        <f t="shared" si="0"/>
        <v>46357</v>
      </c>
      <c r="B32" s="83"/>
      <c r="D32" s="77"/>
      <c r="F32" s="206"/>
      <c r="G32" s="164"/>
      <c r="H32" s="164"/>
      <c r="I32" s="164"/>
      <c r="J32" s="164"/>
      <c r="K32" s="183"/>
      <c r="L32" s="164"/>
      <c r="M32" s="164"/>
      <c r="N32" s="186"/>
      <c r="O32" s="186"/>
      <c r="P32" s="164"/>
      <c r="Q32" s="164"/>
      <c r="R32" s="164"/>
      <c r="S32" s="164"/>
      <c r="T32" s="164"/>
      <c r="U32" s="164"/>
      <c r="V32" s="164"/>
      <c r="W32" s="164"/>
      <c r="X32" s="164"/>
      <c r="Y32" s="187"/>
      <c r="AA32" s="77"/>
      <c r="AC32" s="206"/>
      <c r="AD32" s="34"/>
      <c r="AE32" s="34"/>
      <c r="AF32" s="34"/>
      <c r="AG32" s="34"/>
      <c r="AH32" s="34"/>
      <c r="AI32" s="85"/>
      <c r="AJ32" s="34"/>
      <c r="AK32" s="85"/>
      <c r="AL32" s="85"/>
      <c r="AM32" s="34"/>
      <c r="AN32" s="34"/>
      <c r="AO32" s="34"/>
      <c r="AP32" s="85"/>
      <c r="AQ32" s="84"/>
      <c r="AR32" s="86"/>
      <c r="AT32" s="77"/>
      <c r="AV32" s="203"/>
      <c r="AW32" s="90"/>
      <c r="AX32" s="34"/>
      <c r="AY32" s="93"/>
      <c r="AZ32" s="34"/>
      <c r="BA32" s="34"/>
    </row>
    <row r="33" spans="4:53" s="15" customFormat="1" ht="12.6" customHeight="1">
      <c r="D33" s="77"/>
      <c r="F33" s="206"/>
      <c r="G33" s="164"/>
      <c r="H33" s="164"/>
      <c r="I33" s="164"/>
      <c r="J33" s="164"/>
      <c r="K33" s="183"/>
      <c r="L33" s="164"/>
      <c r="M33" s="164"/>
      <c r="N33" s="186"/>
      <c r="O33" s="186"/>
      <c r="P33" s="164"/>
      <c r="Q33" s="164"/>
      <c r="R33" s="164"/>
      <c r="S33" s="164"/>
      <c r="T33" s="164"/>
      <c r="U33" s="164"/>
      <c r="V33" s="164"/>
      <c r="W33" s="164"/>
      <c r="X33" s="164"/>
      <c r="Y33" s="187"/>
      <c r="AA33" s="77"/>
      <c r="AC33" s="206"/>
      <c r="AD33" s="34"/>
      <c r="AE33" s="34"/>
      <c r="AF33" s="34"/>
      <c r="AG33" s="34"/>
      <c r="AH33" s="34"/>
      <c r="AI33" s="85"/>
      <c r="AJ33" s="34"/>
      <c r="AK33" s="85"/>
      <c r="AL33" s="85"/>
      <c r="AM33" s="34"/>
      <c r="AN33" s="34"/>
      <c r="AO33" s="34"/>
      <c r="AP33" s="85"/>
      <c r="AQ33" s="84"/>
      <c r="AR33" s="86"/>
      <c r="AT33" s="77"/>
      <c r="AV33" s="203"/>
      <c r="AW33" s="90"/>
      <c r="AX33" s="34"/>
      <c r="AY33" s="93"/>
      <c r="AZ33" s="34"/>
      <c r="BA33" s="34"/>
    </row>
    <row r="34" spans="4:53" s="15" customFormat="1" ht="12.6" customHeight="1">
      <c r="D34" s="77"/>
      <c r="F34" s="206"/>
      <c r="G34" s="164"/>
      <c r="H34" s="164"/>
      <c r="I34" s="164"/>
      <c r="J34" s="164"/>
      <c r="K34" s="183"/>
      <c r="L34" s="164"/>
      <c r="M34" s="164"/>
      <c r="N34" s="186"/>
      <c r="O34" s="186"/>
      <c r="P34" s="164"/>
      <c r="Q34" s="164"/>
      <c r="R34" s="164"/>
      <c r="S34" s="164"/>
      <c r="T34" s="164"/>
      <c r="U34" s="164"/>
      <c r="V34" s="164"/>
      <c r="W34" s="164"/>
      <c r="X34" s="164"/>
      <c r="Y34" s="187"/>
      <c r="AA34" s="77"/>
      <c r="AC34" s="206"/>
      <c r="AD34" s="34"/>
      <c r="AE34" s="34"/>
      <c r="AF34" s="34"/>
      <c r="AG34" s="34"/>
      <c r="AH34" s="34"/>
      <c r="AI34" s="85"/>
      <c r="AJ34" s="34"/>
      <c r="AK34" s="85"/>
      <c r="AL34" s="85"/>
      <c r="AM34" s="34"/>
      <c r="AN34" s="34"/>
      <c r="AO34" s="34"/>
      <c r="AP34" s="85"/>
      <c r="AQ34" s="84"/>
      <c r="AR34" s="86"/>
      <c r="AT34" s="77"/>
      <c r="AV34" s="203"/>
      <c r="AW34" s="90"/>
      <c r="AX34" s="34"/>
      <c r="AY34" s="93"/>
      <c r="AZ34" s="34"/>
      <c r="BA34" s="34"/>
    </row>
    <row r="35" spans="4:53" s="15" customFormat="1" ht="12.6" customHeight="1">
      <c r="D35" s="77"/>
      <c r="F35" s="206"/>
      <c r="G35" s="164"/>
      <c r="H35" s="164"/>
      <c r="I35" s="164"/>
      <c r="J35" s="164"/>
      <c r="K35" s="183"/>
      <c r="L35" s="164"/>
      <c r="M35" s="164"/>
      <c r="N35" s="186"/>
      <c r="O35" s="186"/>
      <c r="P35" s="164"/>
      <c r="Q35" s="164"/>
      <c r="R35" s="164"/>
      <c r="S35" s="164"/>
      <c r="T35" s="164"/>
      <c r="U35" s="164"/>
      <c r="V35" s="164"/>
      <c r="W35" s="164"/>
      <c r="X35" s="164"/>
      <c r="Y35" s="187"/>
      <c r="AA35" s="77"/>
      <c r="AC35" s="206"/>
      <c r="AD35" s="34"/>
      <c r="AE35" s="34"/>
      <c r="AF35" s="34"/>
      <c r="AG35" s="34"/>
      <c r="AH35" s="34"/>
      <c r="AI35" s="85"/>
      <c r="AJ35" s="34"/>
      <c r="AK35" s="85"/>
      <c r="AL35" s="85"/>
      <c r="AM35" s="34"/>
      <c r="AN35" s="34"/>
      <c r="AO35" s="34"/>
      <c r="AP35" s="85"/>
      <c r="AQ35" s="84"/>
      <c r="AR35" s="86"/>
      <c r="AT35" s="77"/>
      <c r="AV35" s="203"/>
      <c r="AW35" s="90"/>
      <c r="AX35" s="34"/>
      <c r="AY35" s="93"/>
      <c r="AZ35" s="34"/>
      <c r="BA35" s="34"/>
    </row>
    <row r="36" spans="4:53" s="15" customFormat="1" ht="12.6" customHeight="1">
      <c r="D36" s="77"/>
      <c r="F36" s="206"/>
      <c r="G36" s="164"/>
      <c r="H36" s="164"/>
      <c r="I36" s="164"/>
      <c r="J36" s="164"/>
      <c r="K36" s="183"/>
      <c r="L36" s="164"/>
      <c r="M36" s="164"/>
      <c r="N36" s="186"/>
      <c r="O36" s="186"/>
      <c r="P36" s="164"/>
      <c r="Q36" s="164"/>
      <c r="R36" s="164"/>
      <c r="S36" s="164"/>
      <c r="T36" s="164"/>
      <c r="U36" s="164"/>
      <c r="V36" s="164"/>
      <c r="W36" s="164"/>
      <c r="X36" s="164"/>
      <c r="Y36" s="187"/>
      <c r="AA36" s="77"/>
      <c r="AC36" s="206"/>
      <c r="AD36" s="34"/>
      <c r="AE36" s="34"/>
      <c r="AF36" s="34"/>
      <c r="AG36" s="34"/>
      <c r="AH36" s="34"/>
      <c r="AI36" s="85"/>
      <c r="AJ36" s="34"/>
      <c r="AK36" s="85"/>
      <c r="AL36" s="85"/>
      <c r="AM36" s="34"/>
      <c r="AN36" s="34"/>
      <c r="AO36" s="34"/>
      <c r="AP36" s="85"/>
      <c r="AQ36" s="84"/>
      <c r="AR36" s="86"/>
      <c r="AT36" s="77"/>
      <c r="AV36" s="203"/>
      <c r="AW36" s="90"/>
      <c r="AX36" s="34"/>
      <c r="AY36" s="93"/>
      <c r="AZ36" s="34"/>
      <c r="BA36" s="34"/>
    </row>
    <row r="37" spans="4:53" s="15" customFormat="1" ht="12.6" customHeight="1">
      <c r="D37" s="77"/>
      <c r="F37" s="206"/>
      <c r="G37" s="164"/>
      <c r="H37" s="164"/>
      <c r="I37" s="164"/>
      <c r="J37" s="164"/>
      <c r="K37" s="183"/>
      <c r="L37" s="164"/>
      <c r="M37" s="164"/>
      <c r="N37" s="186"/>
      <c r="O37" s="186"/>
      <c r="P37" s="164"/>
      <c r="Q37" s="164"/>
      <c r="R37" s="164"/>
      <c r="S37" s="164"/>
      <c r="T37" s="164"/>
      <c r="U37" s="164"/>
      <c r="V37" s="164"/>
      <c r="W37" s="164"/>
      <c r="X37" s="164"/>
      <c r="Y37" s="187"/>
      <c r="AA37" s="77"/>
      <c r="AC37" s="206"/>
      <c r="AD37" s="34"/>
      <c r="AE37" s="34"/>
      <c r="AF37" s="34"/>
      <c r="AG37" s="34"/>
      <c r="AH37" s="34"/>
      <c r="AI37" s="85"/>
      <c r="AJ37" s="34"/>
      <c r="AK37" s="85"/>
      <c r="AL37" s="85"/>
      <c r="AM37" s="34"/>
      <c r="AN37" s="34"/>
      <c r="AO37" s="34"/>
      <c r="AP37" s="85"/>
      <c r="AQ37" s="84"/>
      <c r="AR37" s="86"/>
      <c r="AT37" s="77"/>
      <c r="AV37" s="203"/>
      <c r="AW37" s="90"/>
      <c r="AX37" s="34"/>
      <c r="AY37" s="93"/>
      <c r="AZ37" s="34"/>
      <c r="BA37" s="34"/>
    </row>
    <row r="38" spans="4:53" s="15" customFormat="1" ht="12.6" customHeight="1">
      <c r="D38" s="77"/>
      <c r="F38" s="206"/>
      <c r="G38" s="164"/>
      <c r="H38" s="164"/>
      <c r="I38" s="164"/>
      <c r="J38" s="164"/>
      <c r="K38" s="183"/>
      <c r="L38" s="164"/>
      <c r="M38" s="164"/>
      <c r="N38" s="186"/>
      <c r="O38" s="186"/>
      <c r="P38" s="164"/>
      <c r="Q38" s="164"/>
      <c r="R38" s="164"/>
      <c r="S38" s="164"/>
      <c r="T38" s="164"/>
      <c r="U38" s="164"/>
      <c r="V38" s="164"/>
      <c r="W38" s="164"/>
      <c r="X38" s="164"/>
      <c r="Y38" s="187"/>
      <c r="AA38" s="77"/>
      <c r="AC38" s="206"/>
      <c r="AD38" s="34"/>
      <c r="AE38" s="34"/>
      <c r="AF38" s="34"/>
      <c r="AG38" s="34"/>
      <c r="AH38" s="34"/>
      <c r="AI38" s="85"/>
      <c r="AJ38" s="34"/>
      <c r="AK38" s="85"/>
      <c r="AL38" s="85"/>
      <c r="AM38" s="34"/>
      <c r="AN38" s="34"/>
      <c r="AO38" s="34"/>
      <c r="AP38" s="85"/>
      <c r="AQ38" s="84"/>
      <c r="AR38" s="86"/>
      <c r="AT38" s="77"/>
      <c r="AV38" s="203"/>
      <c r="AW38" s="90"/>
      <c r="AX38" s="34"/>
      <c r="AY38" s="93"/>
      <c r="AZ38" s="34"/>
      <c r="BA38" s="34"/>
    </row>
    <row r="39" spans="4:53" s="15" customFormat="1" ht="12.6" customHeight="1">
      <c r="D39" s="77"/>
      <c r="F39" s="206"/>
      <c r="G39" s="164"/>
      <c r="H39" s="164"/>
      <c r="I39" s="164"/>
      <c r="J39" s="164"/>
      <c r="K39" s="183"/>
      <c r="L39" s="164"/>
      <c r="M39" s="164"/>
      <c r="N39" s="186"/>
      <c r="O39" s="186"/>
      <c r="P39" s="164"/>
      <c r="Q39" s="164"/>
      <c r="R39" s="164"/>
      <c r="S39" s="164"/>
      <c r="T39" s="164"/>
      <c r="U39" s="164"/>
      <c r="V39" s="164"/>
      <c r="W39" s="164"/>
      <c r="X39" s="164"/>
      <c r="Y39" s="187"/>
      <c r="AA39" s="77"/>
      <c r="AC39" s="206"/>
      <c r="AD39" s="34"/>
      <c r="AE39" s="34"/>
      <c r="AF39" s="34"/>
      <c r="AG39" s="34"/>
      <c r="AH39" s="34"/>
      <c r="AI39" s="85"/>
      <c r="AJ39" s="34"/>
      <c r="AK39" s="85"/>
      <c r="AL39" s="85"/>
      <c r="AM39" s="34"/>
      <c r="AN39" s="34"/>
      <c r="AO39" s="34"/>
      <c r="AP39" s="85"/>
      <c r="AQ39" s="84"/>
      <c r="AR39" s="86"/>
      <c r="AT39" s="77"/>
      <c r="AV39" s="203"/>
      <c r="AW39" s="90"/>
      <c r="AX39" s="34"/>
      <c r="AY39" s="93"/>
      <c r="AZ39" s="34"/>
      <c r="BA39" s="34"/>
    </row>
    <row r="40" spans="4:53" s="15" customFormat="1" ht="12.6" customHeight="1">
      <c r="D40" s="77"/>
      <c r="F40" s="206"/>
      <c r="G40" s="164"/>
      <c r="H40" s="164"/>
      <c r="I40" s="164"/>
      <c r="J40" s="164"/>
      <c r="K40" s="183"/>
      <c r="L40" s="164"/>
      <c r="M40" s="164"/>
      <c r="N40" s="186"/>
      <c r="O40" s="186"/>
      <c r="P40" s="164"/>
      <c r="Q40" s="164"/>
      <c r="R40" s="164"/>
      <c r="S40" s="164"/>
      <c r="T40" s="164"/>
      <c r="U40" s="164"/>
      <c r="V40" s="164"/>
      <c r="W40" s="164"/>
      <c r="X40" s="164"/>
      <c r="Y40" s="187"/>
      <c r="AA40" s="77"/>
      <c r="AC40" s="206"/>
      <c r="AD40" s="34"/>
      <c r="AE40" s="34"/>
      <c r="AF40" s="34"/>
      <c r="AG40" s="34"/>
      <c r="AH40" s="34"/>
      <c r="AI40" s="85"/>
      <c r="AJ40" s="34"/>
      <c r="AK40" s="85"/>
      <c r="AL40" s="85"/>
      <c r="AM40" s="34"/>
      <c r="AN40" s="34"/>
      <c r="AO40" s="34"/>
      <c r="AP40" s="85"/>
      <c r="AQ40" s="84"/>
      <c r="AR40" s="86"/>
      <c r="AT40" s="77"/>
      <c r="AV40" s="203"/>
      <c r="AW40" s="90"/>
      <c r="AX40" s="34"/>
      <c r="AY40" s="93"/>
      <c r="AZ40" s="34"/>
      <c r="BA40" s="34"/>
    </row>
    <row r="41" spans="4:53" s="15" customFormat="1" ht="12.6" customHeight="1">
      <c r="D41" s="77"/>
      <c r="F41" s="206"/>
      <c r="G41" s="164"/>
      <c r="H41" s="164"/>
      <c r="I41" s="164"/>
      <c r="J41" s="164"/>
      <c r="K41" s="183"/>
      <c r="L41" s="164"/>
      <c r="M41" s="164"/>
      <c r="N41" s="186"/>
      <c r="O41" s="186"/>
      <c r="P41" s="164"/>
      <c r="Q41" s="164"/>
      <c r="R41" s="164"/>
      <c r="S41" s="164"/>
      <c r="T41" s="164"/>
      <c r="U41" s="164"/>
      <c r="V41" s="164"/>
      <c r="W41" s="164"/>
      <c r="X41" s="164"/>
      <c r="Y41" s="187"/>
      <c r="AA41" s="77"/>
      <c r="AC41" s="206"/>
      <c r="AD41" s="34"/>
      <c r="AE41" s="34"/>
      <c r="AF41" s="34"/>
      <c r="AG41" s="34"/>
      <c r="AH41" s="34"/>
      <c r="AI41" s="85"/>
      <c r="AJ41" s="34"/>
      <c r="AK41" s="85"/>
      <c r="AL41" s="85"/>
      <c r="AM41" s="34"/>
      <c r="AN41" s="34"/>
      <c r="AO41" s="34"/>
      <c r="AP41" s="85"/>
      <c r="AQ41" s="84"/>
      <c r="AR41" s="86"/>
      <c r="AT41" s="77"/>
      <c r="AV41" s="203"/>
      <c r="AW41" s="90"/>
      <c r="AX41" s="34"/>
      <c r="AY41" s="93"/>
      <c r="AZ41" s="34"/>
      <c r="BA41" s="34"/>
    </row>
    <row r="42" spans="4:53" s="15" customFormat="1" ht="12.6" customHeight="1">
      <c r="D42" s="77"/>
      <c r="F42" s="206"/>
      <c r="G42" s="164"/>
      <c r="H42" s="164"/>
      <c r="I42" s="164"/>
      <c r="J42" s="164"/>
      <c r="K42" s="183"/>
      <c r="L42" s="164"/>
      <c r="M42" s="164"/>
      <c r="N42" s="186"/>
      <c r="O42" s="186"/>
      <c r="P42" s="164"/>
      <c r="Q42" s="164"/>
      <c r="R42" s="164"/>
      <c r="S42" s="164"/>
      <c r="T42" s="164"/>
      <c r="U42" s="164"/>
      <c r="V42" s="164"/>
      <c r="W42" s="164"/>
      <c r="X42" s="164"/>
      <c r="Y42" s="187"/>
      <c r="AA42" s="77"/>
      <c r="AC42" s="206"/>
      <c r="AD42" s="34"/>
      <c r="AE42" s="34"/>
      <c r="AF42" s="34"/>
      <c r="AG42" s="34"/>
      <c r="AH42" s="34"/>
      <c r="AI42" s="85"/>
      <c r="AJ42" s="34"/>
      <c r="AK42" s="85"/>
      <c r="AL42" s="85"/>
      <c r="AM42" s="34"/>
      <c r="AN42" s="34"/>
      <c r="AO42" s="34"/>
      <c r="AP42" s="85"/>
      <c r="AQ42" s="84"/>
      <c r="AR42" s="86"/>
      <c r="AT42" s="77"/>
      <c r="AV42" s="203"/>
      <c r="AW42" s="90"/>
      <c r="AX42" s="34"/>
      <c r="AY42" s="93"/>
      <c r="AZ42" s="34"/>
      <c r="BA42" s="34"/>
    </row>
    <row r="43" spans="4:53" s="15" customFormat="1" ht="12.6" customHeight="1">
      <c r="D43" s="77"/>
      <c r="F43" s="206"/>
      <c r="G43" s="164"/>
      <c r="H43" s="164"/>
      <c r="I43" s="164"/>
      <c r="J43" s="164"/>
      <c r="K43" s="183"/>
      <c r="L43" s="164"/>
      <c r="M43" s="164"/>
      <c r="N43" s="186"/>
      <c r="O43" s="186"/>
      <c r="P43" s="164"/>
      <c r="Q43" s="164"/>
      <c r="R43" s="164"/>
      <c r="S43" s="164"/>
      <c r="T43" s="164"/>
      <c r="U43" s="164"/>
      <c r="V43" s="164"/>
      <c r="W43" s="164"/>
      <c r="X43" s="164"/>
      <c r="Y43" s="187"/>
      <c r="AA43" s="77"/>
      <c r="AC43" s="206"/>
      <c r="AD43" s="34"/>
      <c r="AE43" s="34"/>
      <c r="AF43" s="34"/>
      <c r="AG43" s="34"/>
      <c r="AH43" s="34"/>
      <c r="AI43" s="85"/>
      <c r="AJ43" s="34"/>
      <c r="AK43" s="85"/>
      <c r="AL43" s="85"/>
      <c r="AM43" s="34"/>
      <c r="AN43" s="34"/>
      <c r="AO43" s="34"/>
      <c r="AP43" s="85"/>
      <c r="AQ43" s="84"/>
      <c r="AR43" s="86"/>
      <c r="AT43" s="77"/>
      <c r="AV43" s="203"/>
      <c r="AW43" s="90"/>
      <c r="AX43" s="34"/>
      <c r="AY43" s="93"/>
      <c r="AZ43" s="34"/>
      <c r="BA43" s="34"/>
    </row>
    <row r="44" spans="4:53" s="15" customFormat="1" ht="12.6" customHeight="1">
      <c r="D44" s="77"/>
      <c r="F44" s="206"/>
      <c r="G44" s="164"/>
      <c r="H44" s="164"/>
      <c r="I44" s="164"/>
      <c r="J44" s="164"/>
      <c r="K44" s="183"/>
      <c r="L44" s="164"/>
      <c r="M44" s="164"/>
      <c r="N44" s="186"/>
      <c r="O44" s="186"/>
      <c r="P44" s="164"/>
      <c r="Q44" s="164"/>
      <c r="R44" s="164"/>
      <c r="S44" s="164"/>
      <c r="T44" s="164"/>
      <c r="U44" s="164"/>
      <c r="V44" s="164"/>
      <c r="W44" s="164"/>
      <c r="X44" s="164"/>
      <c r="Y44" s="187"/>
      <c r="AA44" s="77"/>
      <c r="AC44" s="206"/>
      <c r="AD44" s="34"/>
      <c r="AE44" s="34"/>
      <c r="AF44" s="34"/>
      <c r="AG44" s="34"/>
      <c r="AH44" s="34"/>
      <c r="AI44" s="85"/>
      <c r="AJ44" s="34"/>
      <c r="AK44" s="85"/>
      <c r="AL44" s="85"/>
      <c r="AM44" s="34"/>
      <c r="AN44" s="34"/>
      <c r="AO44" s="34"/>
      <c r="AP44" s="85"/>
      <c r="AQ44" s="84"/>
      <c r="AR44" s="86"/>
      <c r="AT44" s="77"/>
      <c r="AV44" s="203"/>
      <c r="AW44" s="90"/>
      <c r="AX44" s="34"/>
      <c r="AY44" s="93"/>
      <c r="AZ44" s="34"/>
      <c r="BA44" s="34"/>
    </row>
    <row r="45" spans="4:53" s="15" customFormat="1" ht="12.6" customHeight="1">
      <c r="D45" s="77"/>
      <c r="F45" s="206"/>
      <c r="G45" s="164"/>
      <c r="H45" s="164"/>
      <c r="I45" s="164"/>
      <c r="J45" s="164"/>
      <c r="K45" s="183"/>
      <c r="L45" s="164"/>
      <c r="M45" s="164"/>
      <c r="N45" s="186"/>
      <c r="O45" s="186"/>
      <c r="P45" s="164"/>
      <c r="Q45" s="164"/>
      <c r="R45" s="164"/>
      <c r="S45" s="164"/>
      <c r="T45" s="164"/>
      <c r="U45" s="164"/>
      <c r="V45" s="164"/>
      <c r="W45" s="164"/>
      <c r="X45" s="164"/>
      <c r="Y45" s="187"/>
      <c r="AA45" s="77"/>
      <c r="AC45" s="206"/>
      <c r="AD45" s="34"/>
      <c r="AE45" s="34"/>
      <c r="AF45" s="34"/>
      <c r="AG45" s="34"/>
      <c r="AH45" s="34"/>
      <c r="AI45" s="85"/>
      <c r="AJ45" s="34"/>
      <c r="AK45" s="85"/>
      <c r="AL45" s="85"/>
      <c r="AM45" s="34"/>
      <c r="AN45" s="34"/>
      <c r="AO45" s="34"/>
      <c r="AP45" s="85"/>
      <c r="AQ45" s="84"/>
      <c r="AR45" s="86"/>
      <c r="AT45" s="77"/>
      <c r="AV45" s="203"/>
      <c r="AW45" s="90"/>
      <c r="AX45" s="34"/>
      <c r="AY45" s="93"/>
      <c r="AZ45" s="34"/>
      <c r="BA45" s="34"/>
    </row>
    <row r="46" spans="4:53" s="15" customFormat="1" ht="12.6" customHeight="1">
      <c r="D46" s="77"/>
      <c r="F46" s="206"/>
      <c r="G46" s="164"/>
      <c r="H46" s="164"/>
      <c r="I46" s="164"/>
      <c r="J46" s="164"/>
      <c r="K46" s="183"/>
      <c r="L46" s="164"/>
      <c r="M46" s="164"/>
      <c r="N46" s="186"/>
      <c r="O46" s="186"/>
      <c r="P46" s="164"/>
      <c r="Q46" s="164"/>
      <c r="R46" s="164"/>
      <c r="S46" s="164"/>
      <c r="T46" s="164"/>
      <c r="U46" s="164"/>
      <c r="V46" s="164"/>
      <c r="W46" s="164"/>
      <c r="X46" s="164"/>
      <c r="Y46" s="187"/>
      <c r="AA46" s="77"/>
      <c r="AC46" s="206"/>
      <c r="AD46" s="34"/>
      <c r="AE46" s="34"/>
      <c r="AF46" s="34"/>
      <c r="AG46" s="34"/>
      <c r="AH46" s="34"/>
      <c r="AI46" s="85"/>
      <c r="AJ46" s="34"/>
      <c r="AK46" s="85"/>
      <c r="AL46" s="85"/>
      <c r="AM46" s="34"/>
      <c r="AN46" s="34"/>
      <c r="AO46" s="34"/>
      <c r="AP46" s="85"/>
      <c r="AQ46" s="84"/>
      <c r="AR46" s="86"/>
      <c r="AT46" s="77"/>
      <c r="AV46" s="203"/>
      <c r="AW46" s="91"/>
      <c r="AX46" s="34"/>
      <c r="AY46" s="93"/>
      <c r="AZ46" s="34"/>
      <c r="BA46" s="34"/>
    </row>
    <row r="47" spans="4:53" s="15" customFormat="1" ht="12.6" customHeight="1">
      <c r="D47" s="77"/>
      <c r="F47" s="206"/>
      <c r="G47" s="164"/>
      <c r="H47" s="164"/>
      <c r="I47" s="164"/>
      <c r="J47" s="164"/>
      <c r="K47" s="183"/>
      <c r="L47" s="164"/>
      <c r="M47" s="164"/>
      <c r="N47" s="186"/>
      <c r="O47" s="186"/>
      <c r="P47" s="164"/>
      <c r="Q47" s="164"/>
      <c r="R47" s="164"/>
      <c r="S47" s="164"/>
      <c r="T47" s="164"/>
      <c r="U47" s="164"/>
      <c r="V47" s="164"/>
      <c r="W47" s="164"/>
      <c r="X47" s="164"/>
      <c r="Y47" s="187"/>
      <c r="AA47" s="77"/>
      <c r="AC47" s="206"/>
      <c r="AD47" s="34"/>
      <c r="AE47" s="34"/>
      <c r="AF47" s="34"/>
      <c r="AG47" s="34"/>
      <c r="AH47" s="34"/>
      <c r="AI47" s="85"/>
      <c r="AJ47" s="34"/>
      <c r="AK47" s="85"/>
      <c r="AL47" s="85"/>
      <c r="AM47" s="34"/>
      <c r="AN47" s="34"/>
      <c r="AO47" s="34"/>
      <c r="AP47" s="85"/>
      <c r="AQ47" s="84"/>
      <c r="AR47" s="86"/>
      <c r="AT47" s="77"/>
      <c r="AV47" s="203"/>
      <c r="AW47" s="91"/>
      <c r="AX47" s="34"/>
      <c r="AY47" s="93"/>
      <c r="AZ47" s="34"/>
      <c r="BA47" s="34"/>
    </row>
    <row r="48" spans="4:53" s="15" customFormat="1" ht="12.6" customHeight="1">
      <c r="D48" s="77"/>
      <c r="F48" s="206"/>
      <c r="G48" s="164"/>
      <c r="H48" s="164"/>
      <c r="I48" s="164"/>
      <c r="J48" s="164"/>
      <c r="K48" s="183"/>
      <c r="L48" s="164"/>
      <c r="M48" s="164"/>
      <c r="N48" s="186"/>
      <c r="O48" s="186"/>
      <c r="P48" s="164"/>
      <c r="Q48" s="164"/>
      <c r="R48" s="164"/>
      <c r="S48" s="164"/>
      <c r="T48" s="164"/>
      <c r="U48" s="164"/>
      <c r="V48" s="164"/>
      <c r="W48" s="164"/>
      <c r="X48" s="164"/>
      <c r="Y48" s="187"/>
      <c r="AA48" s="77"/>
      <c r="AC48" s="206"/>
      <c r="AD48" s="34"/>
      <c r="AE48" s="34"/>
      <c r="AF48" s="34"/>
      <c r="AG48" s="34"/>
      <c r="AH48" s="34"/>
      <c r="AI48" s="85"/>
      <c r="AJ48" s="34"/>
      <c r="AK48" s="85"/>
      <c r="AL48" s="85"/>
      <c r="AM48" s="34"/>
      <c r="AN48" s="34"/>
      <c r="AO48" s="34"/>
      <c r="AP48" s="85"/>
      <c r="AQ48" s="84"/>
      <c r="AR48" s="86"/>
      <c r="AT48" s="77"/>
      <c r="AV48" s="203"/>
      <c r="AW48" s="92"/>
      <c r="AX48" s="34"/>
      <c r="AY48" s="93"/>
      <c r="AZ48" s="34"/>
      <c r="BA48" s="34"/>
    </row>
    <row r="49" spans="4:53" s="15" customFormat="1" ht="12.6" customHeight="1">
      <c r="D49" s="77"/>
      <c r="F49" s="206"/>
      <c r="G49" s="164"/>
      <c r="H49" s="164"/>
      <c r="I49" s="164"/>
      <c r="J49" s="164"/>
      <c r="K49" s="183"/>
      <c r="L49" s="164"/>
      <c r="M49" s="164"/>
      <c r="N49" s="186"/>
      <c r="O49" s="186"/>
      <c r="P49" s="164"/>
      <c r="Q49" s="164"/>
      <c r="R49" s="164"/>
      <c r="S49" s="164"/>
      <c r="T49" s="164"/>
      <c r="U49" s="164"/>
      <c r="V49" s="164"/>
      <c r="W49" s="164"/>
      <c r="X49" s="164"/>
      <c r="Y49" s="187"/>
      <c r="AA49" s="77"/>
      <c r="AC49" s="206"/>
      <c r="AD49" s="34"/>
      <c r="AE49" s="34"/>
      <c r="AF49" s="34"/>
      <c r="AG49" s="34"/>
      <c r="AH49" s="34"/>
      <c r="AI49" s="85"/>
      <c r="AJ49" s="34"/>
      <c r="AK49" s="85"/>
      <c r="AL49" s="85"/>
      <c r="AM49" s="34"/>
      <c r="AN49" s="34"/>
      <c r="AO49" s="34"/>
      <c r="AP49" s="85"/>
      <c r="AQ49" s="84"/>
      <c r="AR49" s="86"/>
      <c r="AT49" s="77"/>
      <c r="AV49" s="203"/>
      <c r="AW49" s="34"/>
      <c r="AX49" s="34"/>
      <c r="AY49" s="93"/>
      <c r="AZ49" s="34"/>
      <c r="BA49" s="34"/>
    </row>
    <row r="50" spans="4:53" s="15" customFormat="1" ht="12.6" customHeight="1">
      <c r="D50" s="77"/>
      <c r="F50" s="206"/>
      <c r="G50" s="164"/>
      <c r="H50" s="164"/>
      <c r="I50" s="164"/>
      <c r="J50" s="164"/>
      <c r="K50" s="183"/>
      <c r="L50" s="164"/>
      <c r="M50" s="164"/>
      <c r="N50" s="186"/>
      <c r="O50" s="186"/>
      <c r="P50" s="164"/>
      <c r="Q50" s="164"/>
      <c r="R50" s="164"/>
      <c r="S50" s="164"/>
      <c r="T50" s="164"/>
      <c r="U50" s="164"/>
      <c r="V50" s="164"/>
      <c r="W50" s="164"/>
      <c r="X50" s="164"/>
      <c r="Y50" s="187"/>
      <c r="AA50" s="77"/>
      <c r="AC50" s="206"/>
      <c r="AD50" s="34"/>
      <c r="AE50" s="34"/>
      <c r="AF50" s="34"/>
      <c r="AG50" s="34"/>
      <c r="AH50" s="34"/>
      <c r="AI50" s="85"/>
      <c r="AJ50" s="34"/>
      <c r="AK50" s="85"/>
      <c r="AL50" s="85"/>
      <c r="AM50" s="34"/>
      <c r="AN50" s="34"/>
      <c r="AO50" s="34"/>
      <c r="AP50" s="85"/>
      <c r="AQ50" s="84"/>
      <c r="AR50" s="86"/>
      <c r="AT50" s="77"/>
      <c r="AV50" s="203"/>
      <c r="AW50" s="34"/>
      <c r="AX50" s="34"/>
      <c r="AY50" s="93"/>
      <c r="AZ50" s="34"/>
      <c r="BA50" s="34"/>
    </row>
    <row r="51" spans="4:53" s="15" customFormat="1" ht="12.6" customHeight="1">
      <c r="D51" s="77"/>
      <c r="F51" s="206"/>
      <c r="G51" s="164"/>
      <c r="H51" s="164"/>
      <c r="I51" s="164"/>
      <c r="J51" s="164"/>
      <c r="K51" s="183"/>
      <c r="L51" s="164"/>
      <c r="M51" s="164"/>
      <c r="N51" s="186"/>
      <c r="O51" s="186"/>
      <c r="P51" s="164"/>
      <c r="Q51" s="164"/>
      <c r="R51" s="164"/>
      <c r="S51" s="164"/>
      <c r="T51" s="164"/>
      <c r="U51" s="164"/>
      <c r="V51" s="164"/>
      <c r="W51" s="164"/>
      <c r="X51" s="164"/>
      <c r="Y51" s="187"/>
      <c r="AA51" s="77"/>
      <c r="AC51" s="206"/>
      <c r="AD51" s="34"/>
      <c r="AE51" s="34"/>
      <c r="AF51" s="34"/>
      <c r="AG51" s="34"/>
      <c r="AH51" s="34"/>
      <c r="AI51" s="85"/>
      <c r="AJ51" s="34"/>
      <c r="AK51" s="85"/>
      <c r="AL51" s="85"/>
      <c r="AM51" s="34"/>
      <c r="AN51" s="34"/>
      <c r="AO51" s="34"/>
      <c r="AP51" s="85"/>
      <c r="AQ51" s="84"/>
      <c r="AR51" s="86"/>
      <c r="AT51" s="77"/>
      <c r="AV51" s="203"/>
      <c r="AW51" s="34"/>
      <c r="AX51" s="34"/>
      <c r="AY51" s="93"/>
      <c r="AZ51" s="34"/>
      <c r="BA51" s="34"/>
    </row>
    <row r="52" spans="4:53" s="15" customFormat="1" ht="12.6" customHeight="1">
      <c r="D52" s="77"/>
      <c r="F52" s="206"/>
      <c r="G52" s="164"/>
      <c r="H52" s="164"/>
      <c r="I52" s="164"/>
      <c r="J52" s="164"/>
      <c r="K52" s="183"/>
      <c r="L52" s="164"/>
      <c r="M52" s="164"/>
      <c r="N52" s="186"/>
      <c r="O52" s="186"/>
      <c r="P52" s="164"/>
      <c r="Q52" s="164"/>
      <c r="R52" s="164"/>
      <c r="S52" s="164"/>
      <c r="T52" s="164"/>
      <c r="U52" s="164"/>
      <c r="V52" s="164"/>
      <c r="W52" s="164"/>
      <c r="X52" s="164"/>
      <c r="Y52" s="187"/>
      <c r="AA52" s="77"/>
      <c r="AC52" s="206"/>
      <c r="AD52" s="34"/>
      <c r="AE52" s="34"/>
      <c r="AF52" s="34"/>
      <c r="AG52" s="34"/>
      <c r="AH52" s="34"/>
      <c r="AI52" s="85"/>
      <c r="AJ52" s="34"/>
      <c r="AK52" s="85"/>
      <c r="AL52" s="85"/>
      <c r="AM52" s="34"/>
      <c r="AN52" s="34"/>
      <c r="AO52" s="34"/>
      <c r="AP52" s="85"/>
      <c r="AQ52" s="84"/>
      <c r="AR52" s="86"/>
      <c r="AT52" s="77"/>
      <c r="AV52" s="203"/>
      <c r="AW52" s="34"/>
      <c r="AX52" s="34"/>
      <c r="AY52" s="93"/>
      <c r="AZ52" s="34"/>
      <c r="BA52" s="34"/>
    </row>
    <row r="53" spans="4:53" s="15" customFormat="1" ht="12.6" customHeight="1">
      <c r="D53" s="77"/>
      <c r="F53" s="206"/>
      <c r="G53" s="164"/>
      <c r="H53" s="164"/>
      <c r="I53" s="164"/>
      <c r="J53" s="164"/>
      <c r="K53" s="183"/>
      <c r="L53" s="164"/>
      <c r="M53" s="164"/>
      <c r="N53" s="186"/>
      <c r="O53" s="186"/>
      <c r="P53" s="164"/>
      <c r="Q53" s="164"/>
      <c r="R53" s="164"/>
      <c r="S53" s="164"/>
      <c r="T53" s="164"/>
      <c r="U53" s="164"/>
      <c r="V53" s="164"/>
      <c r="W53" s="164"/>
      <c r="X53" s="164"/>
      <c r="Y53" s="187"/>
      <c r="AA53" s="77"/>
      <c r="AC53" s="206"/>
      <c r="AD53" s="34"/>
      <c r="AE53" s="34"/>
      <c r="AF53" s="34"/>
      <c r="AG53" s="34"/>
      <c r="AH53" s="34"/>
      <c r="AI53" s="85"/>
      <c r="AJ53" s="34"/>
      <c r="AK53" s="85"/>
      <c r="AL53" s="85"/>
      <c r="AM53" s="34"/>
      <c r="AN53" s="34"/>
      <c r="AO53" s="34"/>
      <c r="AP53" s="85"/>
      <c r="AQ53" s="84"/>
      <c r="AR53" s="86"/>
      <c r="AT53" s="77"/>
      <c r="AV53" s="203"/>
      <c r="AW53" s="34"/>
      <c r="AX53" s="34"/>
      <c r="AY53" s="93"/>
      <c r="AZ53" s="34"/>
      <c r="BA53" s="34"/>
    </row>
    <row r="54" spans="4:53" s="15" customFormat="1" ht="12.6" customHeight="1">
      <c r="D54" s="77"/>
      <c r="F54" s="206"/>
      <c r="G54" s="164"/>
      <c r="H54" s="164"/>
      <c r="I54" s="164"/>
      <c r="J54" s="164"/>
      <c r="K54" s="183"/>
      <c r="L54" s="164"/>
      <c r="M54" s="164"/>
      <c r="N54" s="186"/>
      <c r="O54" s="186"/>
      <c r="P54" s="164"/>
      <c r="Q54" s="164"/>
      <c r="R54" s="164"/>
      <c r="S54" s="164"/>
      <c r="T54" s="164"/>
      <c r="U54" s="164"/>
      <c r="V54" s="164"/>
      <c r="W54" s="164"/>
      <c r="X54" s="164"/>
      <c r="Y54" s="187"/>
      <c r="AA54" s="77"/>
      <c r="AC54" s="206"/>
      <c r="AD54" s="34"/>
      <c r="AE54" s="34"/>
      <c r="AF54" s="34"/>
      <c r="AG54" s="34"/>
      <c r="AH54" s="34"/>
      <c r="AI54" s="85"/>
      <c r="AJ54" s="34"/>
      <c r="AK54" s="85"/>
      <c r="AL54" s="85"/>
      <c r="AM54" s="34"/>
      <c r="AN54" s="34"/>
      <c r="AO54" s="34"/>
      <c r="AP54" s="85"/>
      <c r="AQ54" s="84"/>
      <c r="AR54" s="86"/>
      <c r="AT54" s="77"/>
      <c r="AV54" s="203"/>
      <c r="AW54" s="34"/>
      <c r="AX54" s="34"/>
      <c r="AY54" s="93"/>
      <c r="AZ54" s="34"/>
      <c r="BA54" s="34"/>
    </row>
    <row r="55" spans="4:53" s="15" customFormat="1" ht="12.6" customHeight="1">
      <c r="D55" s="77"/>
      <c r="F55" s="206"/>
      <c r="G55" s="164"/>
      <c r="H55" s="164"/>
      <c r="I55" s="164"/>
      <c r="J55" s="164"/>
      <c r="K55" s="183"/>
      <c r="L55" s="164"/>
      <c r="M55" s="164"/>
      <c r="N55" s="186"/>
      <c r="O55" s="186"/>
      <c r="P55" s="164"/>
      <c r="Q55" s="164"/>
      <c r="R55" s="164"/>
      <c r="S55" s="164"/>
      <c r="T55" s="164"/>
      <c r="U55" s="164"/>
      <c r="V55" s="164"/>
      <c r="W55" s="164"/>
      <c r="X55" s="164"/>
      <c r="Y55" s="187"/>
      <c r="AA55" s="77"/>
      <c r="AC55" s="206"/>
      <c r="AD55" s="34"/>
      <c r="AE55" s="34"/>
      <c r="AF55" s="34"/>
      <c r="AG55" s="34"/>
      <c r="AH55" s="34"/>
      <c r="AI55" s="85"/>
      <c r="AJ55" s="34"/>
      <c r="AK55" s="85"/>
      <c r="AL55" s="85"/>
      <c r="AM55" s="34"/>
      <c r="AN55" s="34"/>
      <c r="AO55" s="34"/>
      <c r="AP55" s="85"/>
      <c r="AQ55" s="84"/>
      <c r="AR55" s="86"/>
      <c r="AT55" s="77"/>
      <c r="AV55" s="203"/>
      <c r="AW55" s="34"/>
      <c r="AX55" s="34"/>
      <c r="AY55" s="93"/>
      <c r="AZ55" s="34"/>
      <c r="BA55" s="34"/>
    </row>
    <row r="56" spans="4:53" s="15" customFormat="1" ht="12.6" customHeight="1">
      <c r="D56" s="77"/>
      <c r="F56" s="206"/>
      <c r="G56" s="164"/>
      <c r="H56" s="164"/>
      <c r="I56" s="164"/>
      <c r="J56" s="164"/>
      <c r="K56" s="183"/>
      <c r="L56" s="164"/>
      <c r="M56" s="164"/>
      <c r="N56" s="186"/>
      <c r="O56" s="186"/>
      <c r="P56" s="164"/>
      <c r="Q56" s="164"/>
      <c r="R56" s="164"/>
      <c r="S56" s="164"/>
      <c r="T56" s="164"/>
      <c r="U56" s="164"/>
      <c r="V56" s="164"/>
      <c r="W56" s="164"/>
      <c r="X56" s="164"/>
      <c r="Y56" s="187"/>
      <c r="AA56" s="77"/>
      <c r="AC56" s="206"/>
      <c r="AD56" s="34"/>
      <c r="AE56" s="34"/>
      <c r="AF56" s="34"/>
      <c r="AG56" s="34"/>
      <c r="AH56" s="34"/>
      <c r="AI56" s="85"/>
      <c r="AJ56" s="34"/>
      <c r="AK56" s="85"/>
      <c r="AL56" s="85"/>
      <c r="AM56" s="34"/>
      <c r="AN56" s="34"/>
      <c r="AO56" s="34"/>
      <c r="AP56" s="85"/>
      <c r="AQ56" s="84"/>
      <c r="AR56" s="86"/>
      <c r="AT56" s="77"/>
      <c r="AV56" s="203"/>
      <c r="AW56" s="34"/>
      <c r="AX56" s="34"/>
      <c r="AY56" s="93"/>
      <c r="AZ56" s="34"/>
      <c r="BA56" s="34"/>
    </row>
    <row r="57" spans="4:53" s="15" customFormat="1" ht="12.6" customHeight="1">
      <c r="D57" s="77"/>
      <c r="F57" s="206"/>
      <c r="G57" s="164"/>
      <c r="H57" s="164"/>
      <c r="I57" s="164"/>
      <c r="J57" s="164"/>
      <c r="K57" s="183"/>
      <c r="L57" s="164"/>
      <c r="M57" s="164"/>
      <c r="N57" s="186"/>
      <c r="O57" s="186"/>
      <c r="P57" s="164"/>
      <c r="Q57" s="164"/>
      <c r="R57" s="164"/>
      <c r="S57" s="164"/>
      <c r="T57" s="164"/>
      <c r="U57" s="164"/>
      <c r="V57" s="164"/>
      <c r="W57" s="164"/>
      <c r="X57" s="164"/>
      <c r="Y57" s="187"/>
      <c r="AA57" s="77"/>
      <c r="AC57" s="206"/>
      <c r="AD57" s="34"/>
      <c r="AE57" s="34"/>
      <c r="AF57" s="34"/>
      <c r="AG57" s="34"/>
      <c r="AH57" s="34"/>
      <c r="AI57" s="85"/>
      <c r="AJ57" s="34"/>
      <c r="AK57" s="85"/>
      <c r="AL57" s="85"/>
      <c r="AM57" s="34"/>
      <c r="AN57" s="34"/>
      <c r="AO57" s="34"/>
      <c r="AP57" s="85"/>
      <c r="AQ57" s="84"/>
      <c r="AR57" s="86"/>
      <c r="AT57" s="77"/>
      <c r="AV57" s="203"/>
      <c r="AW57" s="34"/>
      <c r="AX57" s="34"/>
      <c r="AY57" s="93"/>
      <c r="AZ57" s="34"/>
      <c r="BA57" s="34"/>
    </row>
    <row r="58" spans="4:53" s="15" customFormat="1" ht="12.6" customHeight="1">
      <c r="D58" s="77"/>
      <c r="F58" s="206"/>
      <c r="G58" s="164"/>
      <c r="H58" s="164"/>
      <c r="I58" s="164"/>
      <c r="J58" s="164"/>
      <c r="K58" s="183"/>
      <c r="L58" s="164"/>
      <c r="M58" s="164"/>
      <c r="N58" s="186"/>
      <c r="O58" s="186"/>
      <c r="P58" s="164"/>
      <c r="Q58" s="164"/>
      <c r="R58" s="164"/>
      <c r="S58" s="164"/>
      <c r="T58" s="164"/>
      <c r="U58" s="164"/>
      <c r="V58" s="164"/>
      <c r="W58" s="164"/>
      <c r="X58" s="164"/>
      <c r="Y58" s="187"/>
      <c r="AA58" s="77"/>
      <c r="AC58" s="206"/>
      <c r="AD58" s="34"/>
      <c r="AE58" s="34"/>
      <c r="AF58" s="34"/>
      <c r="AG58" s="34"/>
      <c r="AH58" s="34"/>
      <c r="AI58" s="85"/>
      <c r="AJ58" s="34"/>
      <c r="AK58" s="85"/>
      <c r="AL58" s="85"/>
      <c r="AM58" s="34"/>
      <c r="AN58" s="34"/>
      <c r="AO58" s="34"/>
      <c r="AP58" s="85"/>
      <c r="AQ58" s="84"/>
      <c r="AR58" s="86"/>
      <c r="AT58" s="77"/>
      <c r="AV58" s="203"/>
      <c r="AW58" s="34"/>
      <c r="AX58" s="34"/>
      <c r="AY58" s="93"/>
      <c r="AZ58" s="34"/>
      <c r="BA58" s="34"/>
    </row>
    <row r="59" spans="4:53" s="15" customFormat="1" ht="12.6" customHeight="1">
      <c r="D59" s="77"/>
      <c r="F59" s="206"/>
      <c r="G59" s="164"/>
      <c r="H59" s="164"/>
      <c r="I59" s="164"/>
      <c r="J59" s="164"/>
      <c r="K59" s="183"/>
      <c r="L59" s="164"/>
      <c r="M59" s="164"/>
      <c r="N59" s="186"/>
      <c r="O59" s="186"/>
      <c r="P59" s="164"/>
      <c r="Q59" s="164"/>
      <c r="R59" s="164"/>
      <c r="S59" s="164"/>
      <c r="T59" s="164"/>
      <c r="U59" s="164"/>
      <c r="V59" s="164"/>
      <c r="W59" s="164"/>
      <c r="X59" s="164"/>
      <c r="Y59" s="187"/>
      <c r="AA59" s="77"/>
      <c r="AC59" s="206"/>
      <c r="AD59" s="34"/>
      <c r="AE59" s="34"/>
      <c r="AF59" s="34"/>
      <c r="AG59" s="34"/>
      <c r="AH59" s="34"/>
      <c r="AI59" s="85"/>
      <c r="AJ59" s="34"/>
      <c r="AK59" s="85"/>
      <c r="AL59" s="85"/>
      <c r="AM59" s="34"/>
      <c r="AN59" s="34"/>
      <c r="AO59" s="34"/>
      <c r="AP59" s="85"/>
      <c r="AQ59" s="84"/>
      <c r="AR59" s="86"/>
      <c r="AT59" s="77"/>
      <c r="AV59" s="203"/>
      <c r="AW59" s="34"/>
      <c r="AX59" s="34"/>
      <c r="AY59" s="93"/>
      <c r="AZ59" s="34"/>
      <c r="BA59" s="34"/>
    </row>
    <row r="60" spans="4:53" s="15" customFormat="1" ht="12.6" customHeight="1">
      <c r="D60" s="77"/>
      <c r="F60" s="206"/>
      <c r="G60" s="164"/>
      <c r="H60" s="164"/>
      <c r="I60" s="164"/>
      <c r="J60" s="164"/>
      <c r="K60" s="183"/>
      <c r="L60" s="164"/>
      <c r="M60" s="164"/>
      <c r="N60" s="186"/>
      <c r="O60" s="186"/>
      <c r="P60" s="164"/>
      <c r="Q60" s="164"/>
      <c r="R60" s="164"/>
      <c r="S60" s="164"/>
      <c r="T60" s="164"/>
      <c r="U60" s="164"/>
      <c r="V60" s="164"/>
      <c r="W60" s="164"/>
      <c r="X60" s="164"/>
      <c r="Y60" s="187"/>
      <c r="AA60" s="77"/>
      <c r="AC60" s="206"/>
      <c r="AD60" s="34"/>
      <c r="AE60" s="34"/>
      <c r="AF60" s="34"/>
      <c r="AG60" s="34"/>
      <c r="AH60" s="34"/>
      <c r="AI60" s="85"/>
      <c r="AJ60" s="34"/>
      <c r="AK60" s="85"/>
      <c r="AL60" s="85"/>
      <c r="AM60" s="34"/>
      <c r="AN60" s="34"/>
      <c r="AO60" s="34"/>
      <c r="AP60" s="85"/>
      <c r="AQ60" s="84"/>
      <c r="AR60" s="86"/>
      <c r="AT60" s="77"/>
      <c r="AV60" s="203"/>
      <c r="AW60" s="34"/>
      <c r="AX60" s="34"/>
      <c r="AY60" s="93"/>
      <c r="AZ60" s="34"/>
      <c r="BA60" s="34"/>
    </row>
    <row r="61" spans="4:53" s="15" customFormat="1" ht="12.6" customHeight="1">
      <c r="D61" s="77"/>
      <c r="F61" s="206"/>
      <c r="G61" s="164"/>
      <c r="H61" s="164"/>
      <c r="I61" s="164"/>
      <c r="J61" s="164"/>
      <c r="K61" s="183"/>
      <c r="L61" s="164"/>
      <c r="M61" s="164"/>
      <c r="N61" s="186"/>
      <c r="O61" s="186"/>
      <c r="P61" s="164"/>
      <c r="Q61" s="164"/>
      <c r="R61" s="164"/>
      <c r="S61" s="164"/>
      <c r="T61" s="164"/>
      <c r="U61" s="164"/>
      <c r="V61" s="164"/>
      <c r="W61" s="164"/>
      <c r="X61" s="164"/>
      <c r="Y61" s="187"/>
      <c r="AA61" s="77"/>
      <c r="AC61" s="206"/>
      <c r="AD61" s="34"/>
      <c r="AE61" s="34"/>
      <c r="AF61" s="34"/>
      <c r="AG61" s="34"/>
      <c r="AH61" s="34"/>
      <c r="AI61" s="85"/>
      <c r="AJ61" s="34"/>
      <c r="AK61" s="85"/>
      <c r="AL61" s="85"/>
      <c r="AM61" s="34"/>
      <c r="AN61" s="34"/>
      <c r="AO61" s="34"/>
      <c r="AP61" s="85"/>
      <c r="AQ61" s="84"/>
      <c r="AR61" s="86"/>
      <c r="AT61" s="77"/>
      <c r="AV61" s="203"/>
      <c r="AW61" s="34"/>
      <c r="AX61" s="34"/>
      <c r="AY61" s="93"/>
      <c r="AZ61" s="34"/>
      <c r="BA61" s="34"/>
    </row>
    <row r="62" spans="4:53" s="15" customFormat="1" ht="12.6" customHeight="1">
      <c r="D62" s="77"/>
      <c r="F62" s="206"/>
      <c r="G62" s="164"/>
      <c r="H62" s="164"/>
      <c r="I62" s="164"/>
      <c r="J62" s="164"/>
      <c r="K62" s="183"/>
      <c r="L62" s="164"/>
      <c r="M62" s="164"/>
      <c r="N62" s="186"/>
      <c r="O62" s="186"/>
      <c r="P62" s="164"/>
      <c r="Q62" s="164"/>
      <c r="R62" s="164"/>
      <c r="S62" s="164"/>
      <c r="T62" s="164"/>
      <c r="U62" s="164"/>
      <c r="V62" s="164"/>
      <c r="W62" s="164"/>
      <c r="X62" s="164"/>
      <c r="Y62" s="187"/>
      <c r="AA62" s="77"/>
      <c r="AC62" s="206"/>
      <c r="AD62" s="34"/>
      <c r="AE62" s="34"/>
      <c r="AF62" s="34"/>
      <c r="AG62" s="34"/>
      <c r="AH62" s="34"/>
      <c r="AI62" s="85"/>
      <c r="AJ62" s="34"/>
      <c r="AK62" s="85"/>
      <c r="AL62" s="85"/>
      <c r="AM62" s="34"/>
      <c r="AN62" s="34"/>
      <c r="AO62" s="34"/>
      <c r="AP62" s="85"/>
      <c r="AQ62" s="84"/>
      <c r="AR62" s="86"/>
      <c r="AT62" s="77"/>
      <c r="AV62" s="203"/>
      <c r="AW62" s="34"/>
      <c r="AX62" s="34"/>
      <c r="AY62" s="93"/>
      <c r="AZ62" s="34"/>
      <c r="BA62" s="34"/>
    </row>
    <row r="63" spans="4:53" s="15" customFormat="1" ht="12.6" customHeight="1">
      <c r="D63" s="77"/>
      <c r="F63" s="206"/>
      <c r="G63" s="164"/>
      <c r="H63" s="164"/>
      <c r="I63" s="164"/>
      <c r="J63" s="164"/>
      <c r="K63" s="183"/>
      <c r="L63" s="164"/>
      <c r="M63" s="164"/>
      <c r="N63" s="186"/>
      <c r="O63" s="186"/>
      <c r="P63" s="164"/>
      <c r="Q63" s="164"/>
      <c r="R63" s="164"/>
      <c r="S63" s="164"/>
      <c r="T63" s="164"/>
      <c r="U63" s="164"/>
      <c r="V63" s="164"/>
      <c r="W63" s="164"/>
      <c r="X63" s="164"/>
      <c r="Y63" s="187"/>
      <c r="AA63" s="77"/>
      <c r="AC63" s="206"/>
      <c r="AD63" s="34"/>
      <c r="AE63" s="34"/>
      <c r="AF63" s="34"/>
      <c r="AG63" s="34"/>
      <c r="AH63" s="34"/>
      <c r="AI63" s="85"/>
      <c r="AJ63" s="34"/>
      <c r="AK63" s="85"/>
      <c r="AL63" s="85"/>
      <c r="AM63" s="34"/>
      <c r="AN63" s="34"/>
      <c r="AO63" s="34"/>
      <c r="AP63" s="85"/>
      <c r="AQ63" s="84"/>
      <c r="AR63" s="86"/>
      <c r="AT63" s="77"/>
      <c r="AV63" s="203"/>
      <c r="AW63" s="34"/>
      <c r="AX63" s="34"/>
      <c r="AY63" s="93"/>
      <c r="AZ63" s="34"/>
      <c r="BA63" s="34"/>
    </row>
    <row r="64" spans="4:53" s="15" customFormat="1" ht="12.6" customHeight="1">
      <c r="D64" s="77"/>
      <c r="F64" s="206"/>
      <c r="G64" s="164"/>
      <c r="H64" s="164"/>
      <c r="I64" s="164"/>
      <c r="J64" s="164"/>
      <c r="K64" s="183"/>
      <c r="L64" s="164"/>
      <c r="M64" s="164"/>
      <c r="N64" s="186"/>
      <c r="O64" s="186"/>
      <c r="P64" s="164"/>
      <c r="Q64" s="164"/>
      <c r="R64" s="164"/>
      <c r="S64" s="164"/>
      <c r="T64" s="164"/>
      <c r="U64" s="164"/>
      <c r="V64" s="164"/>
      <c r="W64" s="164"/>
      <c r="X64" s="164"/>
      <c r="Y64" s="187"/>
      <c r="AA64" s="77"/>
      <c r="AC64" s="206"/>
      <c r="AD64" s="34"/>
      <c r="AE64" s="34"/>
      <c r="AF64" s="34"/>
      <c r="AG64" s="34"/>
      <c r="AH64" s="34"/>
      <c r="AI64" s="85"/>
      <c r="AJ64" s="34"/>
      <c r="AK64" s="85"/>
      <c r="AL64" s="85"/>
      <c r="AM64" s="34"/>
      <c r="AN64" s="34"/>
      <c r="AO64" s="34"/>
      <c r="AP64" s="85"/>
      <c r="AQ64" s="84"/>
      <c r="AR64" s="86"/>
      <c r="AT64" s="77"/>
      <c r="AV64" s="203"/>
      <c r="AW64" s="34"/>
      <c r="AX64" s="34"/>
      <c r="AY64" s="93"/>
      <c r="AZ64" s="34"/>
      <c r="BA64" s="34"/>
    </row>
    <row r="65" spans="4:53" s="15" customFormat="1" ht="12.6" customHeight="1">
      <c r="D65" s="77"/>
      <c r="F65" s="206"/>
      <c r="G65" s="164"/>
      <c r="H65" s="164"/>
      <c r="I65" s="164"/>
      <c r="J65" s="164"/>
      <c r="K65" s="183"/>
      <c r="L65" s="164"/>
      <c r="M65" s="164"/>
      <c r="N65" s="186"/>
      <c r="O65" s="186"/>
      <c r="P65" s="164"/>
      <c r="Q65" s="164"/>
      <c r="R65" s="164"/>
      <c r="S65" s="164"/>
      <c r="T65" s="164"/>
      <c r="U65" s="164"/>
      <c r="V65" s="164"/>
      <c r="W65" s="164"/>
      <c r="X65" s="164"/>
      <c r="Y65" s="187"/>
      <c r="AA65" s="77"/>
      <c r="AC65" s="206"/>
      <c r="AD65" s="34"/>
      <c r="AE65" s="34"/>
      <c r="AF65" s="34"/>
      <c r="AG65" s="34"/>
      <c r="AH65" s="34"/>
      <c r="AI65" s="85"/>
      <c r="AJ65" s="34"/>
      <c r="AK65" s="85"/>
      <c r="AL65" s="85"/>
      <c r="AM65" s="34"/>
      <c r="AN65" s="34"/>
      <c r="AO65" s="34"/>
      <c r="AP65" s="85"/>
      <c r="AQ65" s="84"/>
      <c r="AR65" s="86"/>
      <c r="AT65" s="77"/>
      <c r="AV65" s="203"/>
      <c r="AW65" s="34"/>
      <c r="AX65" s="34"/>
      <c r="AY65" s="93"/>
      <c r="AZ65" s="34"/>
      <c r="BA65" s="34"/>
    </row>
    <row r="66" spans="4:53" s="15" customFormat="1" ht="12.6" customHeight="1">
      <c r="D66" s="77"/>
      <c r="F66" s="206"/>
      <c r="G66" s="164"/>
      <c r="H66" s="164"/>
      <c r="I66" s="164"/>
      <c r="J66" s="164"/>
      <c r="K66" s="183"/>
      <c r="L66" s="164"/>
      <c r="M66" s="164"/>
      <c r="N66" s="186"/>
      <c r="O66" s="186"/>
      <c r="P66" s="164"/>
      <c r="Q66" s="164"/>
      <c r="R66" s="164"/>
      <c r="S66" s="164"/>
      <c r="T66" s="164"/>
      <c r="U66" s="164"/>
      <c r="V66" s="164"/>
      <c r="W66" s="164"/>
      <c r="X66" s="164"/>
      <c r="Y66" s="187"/>
      <c r="AA66" s="77"/>
      <c r="AC66" s="206"/>
      <c r="AD66" s="34"/>
      <c r="AE66" s="34"/>
      <c r="AF66" s="34"/>
      <c r="AG66" s="34"/>
      <c r="AH66" s="34"/>
      <c r="AI66" s="85"/>
      <c r="AJ66" s="34"/>
      <c r="AK66" s="85"/>
      <c r="AL66" s="85"/>
      <c r="AM66" s="34"/>
      <c r="AN66" s="34"/>
      <c r="AO66" s="34"/>
      <c r="AP66" s="85"/>
      <c r="AQ66" s="84"/>
      <c r="AR66" s="86"/>
      <c r="AT66" s="77"/>
      <c r="AV66" s="203"/>
      <c r="AW66" s="34"/>
      <c r="AX66" s="34"/>
      <c r="AY66" s="93"/>
      <c r="AZ66" s="34"/>
      <c r="BA66" s="34"/>
    </row>
    <row r="67" spans="4:53" s="15" customFormat="1" ht="12.6" customHeight="1">
      <c r="D67" s="77"/>
      <c r="F67" s="206"/>
      <c r="G67" s="164"/>
      <c r="H67" s="164"/>
      <c r="I67" s="164"/>
      <c r="J67" s="164"/>
      <c r="K67" s="183"/>
      <c r="L67" s="164"/>
      <c r="M67" s="164"/>
      <c r="N67" s="186"/>
      <c r="O67" s="186"/>
      <c r="P67" s="164"/>
      <c r="Q67" s="164"/>
      <c r="R67" s="164"/>
      <c r="S67" s="164"/>
      <c r="T67" s="164"/>
      <c r="U67" s="164"/>
      <c r="V67" s="164"/>
      <c r="W67" s="164"/>
      <c r="X67" s="164"/>
      <c r="Y67" s="187"/>
      <c r="AA67" s="77"/>
      <c r="AC67" s="206"/>
      <c r="AD67" s="34"/>
      <c r="AE67" s="34"/>
      <c r="AF67" s="34"/>
      <c r="AG67" s="34"/>
      <c r="AH67" s="34"/>
      <c r="AI67" s="85"/>
      <c r="AJ67" s="34"/>
      <c r="AK67" s="85"/>
      <c r="AL67" s="85"/>
      <c r="AM67" s="34"/>
      <c r="AN67" s="34"/>
      <c r="AO67" s="34"/>
      <c r="AP67" s="85"/>
      <c r="AQ67" s="84"/>
      <c r="AR67" s="86"/>
      <c r="AT67" s="77"/>
      <c r="AV67" s="203"/>
      <c r="AW67" s="34"/>
      <c r="AX67" s="34"/>
      <c r="AY67" s="93"/>
      <c r="AZ67" s="34"/>
      <c r="BA67" s="34"/>
    </row>
    <row r="68" spans="4:53" s="15" customFormat="1" ht="12.6" customHeight="1">
      <c r="D68" s="77"/>
      <c r="F68" s="206"/>
      <c r="G68" s="164"/>
      <c r="H68" s="164"/>
      <c r="I68" s="164"/>
      <c r="J68" s="164"/>
      <c r="K68" s="183"/>
      <c r="L68" s="164"/>
      <c r="M68" s="164"/>
      <c r="N68" s="186"/>
      <c r="O68" s="186"/>
      <c r="P68" s="164"/>
      <c r="Q68" s="164"/>
      <c r="R68" s="164"/>
      <c r="S68" s="164"/>
      <c r="T68" s="164"/>
      <c r="U68" s="164"/>
      <c r="V68" s="164"/>
      <c r="W68" s="164"/>
      <c r="X68" s="164"/>
      <c r="Y68" s="187"/>
      <c r="AA68" s="77"/>
      <c r="AC68" s="206"/>
      <c r="AD68" s="34"/>
      <c r="AE68" s="34"/>
      <c r="AF68" s="34"/>
      <c r="AG68" s="34"/>
      <c r="AH68" s="34"/>
      <c r="AI68" s="85"/>
      <c r="AJ68" s="34"/>
      <c r="AK68" s="85"/>
      <c r="AL68" s="85"/>
      <c r="AM68" s="34"/>
      <c r="AN68" s="34"/>
      <c r="AO68" s="34"/>
      <c r="AP68" s="85"/>
      <c r="AQ68" s="84"/>
      <c r="AR68" s="86"/>
      <c r="AT68" s="77"/>
      <c r="AV68" s="203"/>
      <c r="AW68" s="34"/>
      <c r="AX68" s="34"/>
      <c r="AY68" s="93"/>
      <c r="AZ68" s="34"/>
      <c r="BA68" s="34"/>
    </row>
    <row r="69" spans="4:53" s="15" customFormat="1" ht="12.6" customHeight="1">
      <c r="D69" s="77"/>
      <c r="F69" s="206"/>
      <c r="G69" s="164"/>
      <c r="H69" s="164"/>
      <c r="I69" s="164"/>
      <c r="J69" s="164"/>
      <c r="K69" s="183"/>
      <c r="L69" s="164"/>
      <c r="M69" s="164"/>
      <c r="N69" s="186"/>
      <c r="O69" s="186"/>
      <c r="P69" s="164"/>
      <c r="Q69" s="164"/>
      <c r="R69" s="164"/>
      <c r="S69" s="164"/>
      <c r="T69" s="164"/>
      <c r="U69" s="164"/>
      <c r="V69" s="164"/>
      <c r="W69" s="164"/>
      <c r="X69" s="164"/>
      <c r="Y69" s="187"/>
      <c r="AA69" s="77"/>
      <c r="AC69" s="206"/>
      <c r="AD69" s="34"/>
      <c r="AE69" s="34"/>
      <c r="AF69" s="34"/>
      <c r="AG69" s="34"/>
      <c r="AH69" s="34"/>
      <c r="AI69" s="85"/>
      <c r="AJ69" s="34"/>
      <c r="AK69" s="85"/>
      <c r="AL69" s="85"/>
      <c r="AM69" s="34"/>
      <c r="AN69" s="34"/>
      <c r="AO69" s="34"/>
      <c r="AP69" s="85"/>
      <c r="AQ69" s="84"/>
      <c r="AR69" s="86"/>
      <c r="AT69" s="77"/>
      <c r="AV69" s="203"/>
      <c r="AW69" s="34"/>
      <c r="AX69" s="34"/>
      <c r="AY69" s="93"/>
      <c r="AZ69" s="34"/>
      <c r="BA69" s="34"/>
    </row>
    <row r="70" spans="4:53" s="15" customFormat="1" ht="12.6" customHeight="1">
      <c r="D70" s="77"/>
      <c r="F70" s="206"/>
      <c r="G70" s="164"/>
      <c r="H70" s="164"/>
      <c r="I70" s="164"/>
      <c r="J70" s="164"/>
      <c r="K70" s="183"/>
      <c r="L70" s="164"/>
      <c r="M70" s="164"/>
      <c r="N70" s="186"/>
      <c r="O70" s="186"/>
      <c r="P70" s="164"/>
      <c r="Q70" s="164"/>
      <c r="R70" s="164"/>
      <c r="S70" s="164"/>
      <c r="T70" s="164"/>
      <c r="U70" s="164"/>
      <c r="V70" s="164"/>
      <c r="W70" s="164"/>
      <c r="X70" s="164"/>
      <c r="Y70" s="187"/>
      <c r="AA70" s="77"/>
      <c r="AC70" s="206"/>
      <c r="AD70" s="34"/>
      <c r="AE70" s="34"/>
      <c r="AF70" s="34"/>
      <c r="AG70" s="34"/>
      <c r="AH70" s="34"/>
      <c r="AI70" s="85"/>
      <c r="AJ70" s="34"/>
      <c r="AK70" s="85"/>
      <c r="AL70" s="85"/>
      <c r="AM70" s="34"/>
      <c r="AN70" s="34"/>
      <c r="AO70" s="34"/>
      <c r="AP70" s="85"/>
      <c r="AQ70" s="84"/>
      <c r="AR70" s="86"/>
      <c r="AT70" s="77"/>
      <c r="AV70" s="203"/>
      <c r="AW70" s="34"/>
      <c r="AX70" s="34"/>
      <c r="AY70" s="93"/>
      <c r="AZ70" s="34"/>
      <c r="BA70" s="34"/>
    </row>
    <row r="71" spans="4:53" s="15" customFormat="1" ht="12.6" customHeight="1">
      <c r="D71" s="77"/>
      <c r="F71" s="206"/>
      <c r="G71" s="164"/>
      <c r="H71" s="164"/>
      <c r="I71" s="164"/>
      <c r="J71" s="164"/>
      <c r="K71" s="183"/>
      <c r="L71" s="164"/>
      <c r="M71" s="164"/>
      <c r="N71" s="186"/>
      <c r="O71" s="186"/>
      <c r="P71" s="164"/>
      <c r="Q71" s="164"/>
      <c r="R71" s="164"/>
      <c r="S71" s="164"/>
      <c r="T71" s="164"/>
      <c r="U71" s="164"/>
      <c r="V71" s="164"/>
      <c r="W71" s="164"/>
      <c r="X71" s="164"/>
      <c r="Y71" s="187"/>
      <c r="AA71" s="77"/>
      <c r="AC71" s="206"/>
      <c r="AD71" s="34"/>
      <c r="AE71" s="34"/>
      <c r="AF71" s="34"/>
      <c r="AG71" s="34"/>
      <c r="AH71" s="34"/>
      <c r="AI71" s="85"/>
      <c r="AJ71" s="34"/>
      <c r="AK71" s="85"/>
      <c r="AL71" s="85"/>
      <c r="AM71" s="34"/>
      <c r="AN71" s="34"/>
      <c r="AO71" s="34"/>
      <c r="AP71" s="85"/>
      <c r="AQ71" s="84"/>
      <c r="AR71" s="86"/>
      <c r="AT71" s="77"/>
      <c r="AV71" s="203"/>
      <c r="AW71" s="34"/>
      <c r="AX71" s="34"/>
      <c r="AY71" s="93"/>
      <c r="AZ71" s="34"/>
      <c r="BA71" s="34"/>
    </row>
    <row r="72" spans="4:53" s="15" customFormat="1" ht="12.6" customHeight="1">
      <c r="D72" s="77"/>
      <c r="F72" s="206"/>
      <c r="G72" s="164"/>
      <c r="H72" s="164"/>
      <c r="I72" s="164"/>
      <c r="J72" s="164"/>
      <c r="K72" s="183"/>
      <c r="L72" s="164"/>
      <c r="M72" s="164"/>
      <c r="N72" s="186"/>
      <c r="O72" s="186"/>
      <c r="P72" s="164"/>
      <c r="Q72" s="164"/>
      <c r="R72" s="164"/>
      <c r="S72" s="164"/>
      <c r="T72" s="164"/>
      <c r="U72" s="164"/>
      <c r="V72" s="164"/>
      <c r="W72" s="164"/>
      <c r="X72" s="164"/>
      <c r="Y72" s="187"/>
      <c r="AA72" s="77"/>
      <c r="AC72" s="206"/>
      <c r="AD72" s="34"/>
      <c r="AE72" s="34"/>
      <c r="AF72" s="34"/>
      <c r="AG72" s="34"/>
      <c r="AH72" s="34"/>
      <c r="AI72" s="85"/>
      <c r="AJ72" s="34"/>
      <c r="AK72" s="85"/>
      <c r="AL72" s="85"/>
      <c r="AM72" s="34"/>
      <c r="AN72" s="34"/>
      <c r="AO72" s="34"/>
      <c r="AP72" s="85"/>
      <c r="AQ72" s="84"/>
      <c r="AR72" s="86"/>
      <c r="AT72" s="77"/>
      <c r="AV72" s="203"/>
      <c r="AW72" s="34"/>
      <c r="AX72" s="34"/>
      <c r="AY72" s="93"/>
      <c r="AZ72" s="34"/>
      <c r="BA72" s="34"/>
    </row>
    <row r="73" spans="4:53" s="15" customFormat="1" ht="12.6" customHeight="1">
      <c r="D73" s="77"/>
      <c r="F73" s="206"/>
      <c r="G73" s="164"/>
      <c r="H73" s="164"/>
      <c r="I73" s="164"/>
      <c r="J73" s="164"/>
      <c r="K73" s="183"/>
      <c r="L73" s="164"/>
      <c r="M73" s="164"/>
      <c r="N73" s="186"/>
      <c r="O73" s="186"/>
      <c r="P73" s="164"/>
      <c r="Q73" s="164"/>
      <c r="R73" s="164"/>
      <c r="S73" s="164"/>
      <c r="T73" s="164"/>
      <c r="U73" s="164"/>
      <c r="V73" s="164"/>
      <c r="W73" s="164"/>
      <c r="X73" s="164"/>
      <c r="Y73" s="187"/>
      <c r="AA73" s="77"/>
      <c r="AC73" s="206"/>
      <c r="AD73" s="34"/>
      <c r="AE73" s="34"/>
      <c r="AF73" s="34"/>
      <c r="AG73" s="34"/>
      <c r="AH73" s="34"/>
      <c r="AI73" s="85"/>
      <c r="AJ73" s="34"/>
      <c r="AK73" s="85"/>
      <c r="AL73" s="85"/>
      <c r="AM73" s="34"/>
      <c r="AN73" s="34"/>
      <c r="AO73" s="34"/>
      <c r="AP73" s="85"/>
      <c r="AQ73" s="84"/>
      <c r="AR73" s="86"/>
      <c r="AT73" s="77"/>
      <c r="AV73" s="203"/>
      <c r="AW73" s="34"/>
      <c r="AX73" s="34"/>
      <c r="AY73" s="93"/>
      <c r="AZ73" s="34"/>
      <c r="BA73" s="34"/>
    </row>
    <row r="74" spans="4:53" s="15" customFormat="1" ht="12.6" customHeight="1">
      <c r="D74" s="77"/>
      <c r="F74" s="206"/>
      <c r="G74" s="164"/>
      <c r="H74" s="164"/>
      <c r="I74" s="164"/>
      <c r="J74" s="164"/>
      <c r="K74" s="183"/>
      <c r="L74" s="164"/>
      <c r="M74" s="164"/>
      <c r="N74" s="186"/>
      <c r="O74" s="186"/>
      <c r="P74" s="164"/>
      <c r="Q74" s="164"/>
      <c r="R74" s="164"/>
      <c r="S74" s="164"/>
      <c r="T74" s="164"/>
      <c r="U74" s="164"/>
      <c r="V74" s="164"/>
      <c r="W74" s="164"/>
      <c r="X74" s="164"/>
      <c r="Y74" s="187"/>
      <c r="AA74" s="77"/>
      <c r="AC74" s="206"/>
      <c r="AD74" s="34"/>
      <c r="AE74" s="34"/>
      <c r="AF74" s="34"/>
      <c r="AG74" s="34"/>
      <c r="AH74" s="34"/>
      <c r="AI74" s="85"/>
      <c r="AJ74" s="34"/>
      <c r="AK74" s="85"/>
      <c r="AL74" s="85"/>
      <c r="AM74" s="34"/>
      <c r="AN74" s="34"/>
      <c r="AO74" s="34"/>
      <c r="AP74" s="85"/>
      <c r="AQ74" s="84"/>
      <c r="AR74" s="86"/>
      <c r="AT74" s="77"/>
      <c r="AV74" s="203"/>
      <c r="AW74" s="34"/>
      <c r="AX74" s="34"/>
      <c r="AY74" s="93"/>
      <c r="AZ74" s="34"/>
      <c r="BA74" s="34"/>
    </row>
    <row r="75" spans="4:53" s="15" customFormat="1" ht="12.6" customHeight="1">
      <c r="D75" s="77"/>
      <c r="F75" s="206"/>
      <c r="G75" s="164"/>
      <c r="H75" s="164"/>
      <c r="I75" s="164"/>
      <c r="J75" s="164"/>
      <c r="K75" s="183"/>
      <c r="L75" s="164"/>
      <c r="M75" s="164"/>
      <c r="N75" s="186"/>
      <c r="O75" s="186"/>
      <c r="P75" s="164"/>
      <c r="Q75" s="164"/>
      <c r="R75" s="164"/>
      <c r="S75" s="164"/>
      <c r="T75" s="164"/>
      <c r="U75" s="164"/>
      <c r="V75" s="164"/>
      <c r="W75" s="164"/>
      <c r="X75" s="164"/>
      <c r="Y75" s="187"/>
      <c r="AA75" s="77"/>
      <c r="AC75" s="206"/>
      <c r="AD75" s="34"/>
      <c r="AE75" s="34"/>
      <c r="AF75" s="34"/>
      <c r="AG75" s="34"/>
      <c r="AH75" s="34"/>
      <c r="AI75" s="85"/>
      <c r="AJ75" s="34"/>
      <c r="AK75" s="85"/>
      <c r="AL75" s="85"/>
      <c r="AM75" s="34"/>
      <c r="AN75" s="34"/>
      <c r="AO75" s="34"/>
      <c r="AP75" s="85"/>
      <c r="AQ75" s="84"/>
      <c r="AR75" s="86"/>
      <c r="AT75" s="77"/>
      <c r="AV75" s="203"/>
      <c r="AW75" s="34"/>
      <c r="AX75" s="34"/>
      <c r="AY75" s="93"/>
      <c r="AZ75" s="34"/>
      <c r="BA75" s="34"/>
    </row>
    <row r="76" spans="4:53" s="15" customFormat="1" ht="12.6" customHeight="1">
      <c r="D76" s="77"/>
      <c r="F76" s="206"/>
      <c r="G76" s="164"/>
      <c r="H76" s="164"/>
      <c r="I76" s="164"/>
      <c r="J76" s="164"/>
      <c r="K76" s="183"/>
      <c r="L76" s="164"/>
      <c r="M76" s="164"/>
      <c r="N76" s="186"/>
      <c r="O76" s="186"/>
      <c r="P76" s="164"/>
      <c r="Q76" s="164"/>
      <c r="R76" s="164"/>
      <c r="S76" s="164"/>
      <c r="T76" s="164"/>
      <c r="U76" s="164"/>
      <c r="V76" s="164"/>
      <c r="W76" s="164"/>
      <c r="X76" s="164"/>
      <c r="Y76" s="187"/>
      <c r="AA76" s="77"/>
      <c r="AC76" s="206"/>
      <c r="AD76" s="34"/>
      <c r="AE76" s="34"/>
      <c r="AF76" s="34"/>
      <c r="AG76" s="34"/>
      <c r="AH76" s="34"/>
      <c r="AI76" s="85"/>
      <c r="AJ76" s="34"/>
      <c r="AK76" s="85"/>
      <c r="AL76" s="85"/>
      <c r="AM76" s="34"/>
      <c r="AN76" s="34"/>
      <c r="AO76" s="34"/>
      <c r="AP76" s="85"/>
      <c r="AQ76" s="84"/>
      <c r="AR76" s="86"/>
      <c r="AT76" s="77"/>
      <c r="AV76" s="203"/>
      <c r="AW76" s="34"/>
      <c r="AX76" s="34"/>
      <c r="AY76" s="93"/>
      <c r="AZ76" s="34"/>
      <c r="BA76" s="34"/>
    </row>
    <row r="77" spans="4:53" s="15" customFormat="1" ht="12.6" customHeight="1">
      <c r="D77" s="77"/>
      <c r="F77" s="206"/>
      <c r="G77" s="164"/>
      <c r="H77" s="164"/>
      <c r="I77" s="164"/>
      <c r="J77" s="164"/>
      <c r="K77" s="183"/>
      <c r="L77" s="164"/>
      <c r="M77" s="164"/>
      <c r="N77" s="186"/>
      <c r="O77" s="186"/>
      <c r="P77" s="164"/>
      <c r="Q77" s="164"/>
      <c r="R77" s="164"/>
      <c r="S77" s="164"/>
      <c r="T77" s="164"/>
      <c r="U77" s="164"/>
      <c r="V77" s="164"/>
      <c r="W77" s="164"/>
      <c r="X77" s="164"/>
      <c r="Y77" s="187"/>
      <c r="AA77" s="77"/>
      <c r="AC77" s="206"/>
      <c r="AD77" s="34"/>
      <c r="AE77" s="34"/>
      <c r="AF77" s="34"/>
      <c r="AG77" s="34"/>
      <c r="AH77" s="34"/>
      <c r="AI77" s="85"/>
      <c r="AJ77" s="34"/>
      <c r="AK77" s="85"/>
      <c r="AL77" s="85"/>
      <c r="AM77" s="34"/>
      <c r="AN77" s="34"/>
      <c r="AO77" s="34"/>
      <c r="AP77" s="85"/>
      <c r="AQ77" s="84"/>
      <c r="AR77" s="86"/>
      <c r="AT77" s="77"/>
      <c r="AV77" s="203"/>
      <c r="AW77" s="34"/>
      <c r="AX77" s="34"/>
      <c r="AY77" s="93"/>
      <c r="AZ77" s="34"/>
      <c r="BA77" s="34"/>
    </row>
    <row r="78" spans="4:53" s="15" customFormat="1" ht="12.6" customHeight="1">
      <c r="D78" s="77"/>
      <c r="F78" s="206"/>
      <c r="G78" s="164"/>
      <c r="H78" s="164"/>
      <c r="I78" s="164"/>
      <c r="J78" s="164"/>
      <c r="K78" s="183"/>
      <c r="L78" s="164"/>
      <c r="M78" s="164"/>
      <c r="N78" s="186"/>
      <c r="O78" s="186"/>
      <c r="P78" s="164"/>
      <c r="Q78" s="164"/>
      <c r="R78" s="164"/>
      <c r="S78" s="164"/>
      <c r="T78" s="164"/>
      <c r="U78" s="164"/>
      <c r="V78" s="164"/>
      <c r="W78" s="164"/>
      <c r="X78" s="164"/>
      <c r="Y78" s="187"/>
      <c r="AA78" s="77"/>
      <c r="AC78" s="206"/>
      <c r="AD78" s="34"/>
      <c r="AE78" s="34"/>
      <c r="AF78" s="34"/>
      <c r="AG78" s="34"/>
      <c r="AH78" s="34"/>
      <c r="AI78" s="85"/>
      <c r="AJ78" s="34"/>
      <c r="AK78" s="85"/>
      <c r="AL78" s="85"/>
      <c r="AM78" s="34"/>
      <c r="AN78" s="34"/>
      <c r="AO78" s="34"/>
      <c r="AP78" s="85"/>
      <c r="AQ78" s="84"/>
      <c r="AR78" s="86"/>
      <c r="AT78" s="77"/>
      <c r="AV78" s="203"/>
      <c r="AW78" s="34"/>
      <c r="AX78" s="34"/>
      <c r="AY78" s="93"/>
      <c r="AZ78" s="34"/>
      <c r="BA78" s="34"/>
    </row>
    <row r="79" spans="4:53" s="15" customFormat="1" ht="12.6" customHeight="1">
      <c r="D79" s="77"/>
      <c r="F79" s="206"/>
      <c r="G79" s="164"/>
      <c r="H79" s="164"/>
      <c r="I79" s="164"/>
      <c r="J79" s="164"/>
      <c r="K79" s="183"/>
      <c r="L79" s="164"/>
      <c r="M79" s="164"/>
      <c r="N79" s="186"/>
      <c r="O79" s="186"/>
      <c r="P79" s="164"/>
      <c r="Q79" s="164"/>
      <c r="R79" s="164"/>
      <c r="S79" s="164"/>
      <c r="T79" s="164"/>
      <c r="U79" s="164"/>
      <c r="V79" s="164"/>
      <c r="W79" s="164"/>
      <c r="X79" s="164"/>
      <c r="Y79" s="187"/>
      <c r="AA79" s="77"/>
      <c r="AC79" s="206"/>
      <c r="AD79" s="34"/>
      <c r="AE79" s="34"/>
      <c r="AF79" s="34"/>
      <c r="AG79" s="34"/>
      <c r="AH79" s="34"/>
      <c r="AI79" s="85"/>
      <c r="AJ79" s="34"/>
      <c r="AK79" s="85"/>
      <c r="AL79" s="85"/>
      <c r="AM79" s="34"/>
      <c r="AN79" s="34"/>
      <c r="AO79" s="34"/>
      <c r="AP79" s="85"/>
      <c r="AQ79" s="84"/>
      <c r="AR79" s="86"/>
      <c r="AT79" s="77"/>
      <c r="AV79" s="203"/>
      <c r="AW79" s="34"/>
      <c r="AX79" s="34"/>
      <c r="AY79" s="93"/>
      <c r="AZ79" s="34"/>
      <c r="BA79" s="34"/>
    </row>
    <row r="80" spans="4:53" s="15" customFormat="1" ht="12.6" customHeight="1">
      <c r="D80" s="77"/>
      <c r="F80" s="206"/>
      <c r="G80" s="164"/>
      <c r="H80" s="164"/>
      <c r="I80" s="164"/>
      <c r="J80" s="164"/>
      <c r="K80" s="183"/>
      <c r="L80" s="164"/>
      <c r="M80" s="164"/>
      <c r="N80" s="186"/>
      <c r="O80" s="186"/>
      <c r="P80" s="164"/>
      <c r="Q80" s="164"/>
      <c r="R80" s="164"/>
      <c r="S80" s="164"/>
      <c r="T80" s="164"/>
      <c r="U80" s="164"/>
      <c r="V80" s="164"/>
      <c r="W80" s="164"/>
      <c r="X80" s="164"/>
      <c r="Y80" s="187"/>
      <c r="AA80" s="77"/>
      <c r="AC80" s="206"/>
      <c r="AD80" s="34"/>
      <c r="AE80" s="34"/>
      <c r="AF80" s="34"/>
      <c r="AG80" s="34"/>
      <c r="AH80" s="34"/>
      <c r="AI80" s="85"/>
      <c r="AJ80" s="34"/>
      <c r="AK80" s="85"/>
      <c r="AL80" s="85"/>
      <c r="AM80" s="34"/>
      <c r="AN80" s="34"/>
      <c r="AO80" s="34"/>
      <c r="AP80" s="85"/>
      <c r="AQ80" s="84"/>
      <c r="AR80" s="86"/>
      <c r="AT80" s="77"/>
      <c r="AV80" s="203"/>
      <c r="AW80" s="34"/>
      <c r="AX80" s="34"/>
      <c r="AY80" s="93"/>
      <c r="AZ80" s="34"/>
      <c r="BA80" s="34"/>
    </row>
    <row r="81" spans="4:53" s="15" customFormat="1" ht="12.6" customHeight="1">
      <c r="D81" s="77"/>
      <c r="F81" s="206"/>
      <c r="G81" s="164"/>
      <c r="H81" s="164"/>
      <c r="I81" s="164"/>
      <c r="J81" s="164"/>
      <c r="K81" s="183"/>
      <c r="L81" s="164"/>
      <c r="M81" s="164"/>
      <c r="N81" s="186"/>
      <c r="O81" s="186"/>
      <c r="P81" s="164"/>
      <c r="Q81" s="164"/>
      <c r="R81" s="164"/>
      <c r="S81" s="164"/>
      <c r="T81" s="164"/>
      <c r="U81" s="164"/>
      <c r="V81" s="164"/>
      <c r="W81" s="164"/>
      <c r="X81" s="164"/>
      <c r="Y81" s="187"/>
      <c r="AA81" s="77"/>
      <c r="AC81" s="206"/>
      <c r="AD81" s="34"/>
      <c r="AE81" s="34"/>
      <c r="AF81" s="34"/>
      <c r="AG81" s="34"/>
      <c r="AH81" s="34"/>
      <c r="AI81" s="85"/>
      <c r="AJ81" s="34"/>
      <c r="AK81" s="85"/>
      <c r="AL81" s="85"/>
      <c r="AM81" s="34"/>
      <c r="AN81" s="34"/>
      <c r="AO81" s="34"/>
      <c r="AP81" s="85"/>
      <c r="AQ81" s="84"/>
      <c r="AR81" s="86"/>
      <c r="AT81" s="77"/>
      <c r="AV81" s="203"/>
      <c r="AW81" s="34"/>
      <c r="AX81" s="34"/>
      <c r="AY81" s="93"/>
      <c r="AZ81" s="34"/>
      <c r="BA81" s="34"/>
    </row>
    <row r="82" spans="4:53" s="15" customFormat="1" ht="12.6" customHeight="1">
      <c r="D82" s="77"/>
      <c r="F82" s="206"/>
      <c r="G82" s="164"/>
      <c r="H82" s="164"/>
      <c r="I82" s="164"/>
      <c r="J82" s="164"/>
      <c r="K82" s="183"/>
      <c r="L82" s="164"/>
      <c r="M82" s="164"/>
      <c r="N82" s="186"/>
      <c r="O82" s="186"/>
      <c r="P82" s="164"/>
      <c r="Q82" s="164"/>
      <c r="R82" s="164"/>
      <c r="S82" s="164"/>
      <c r="T82" s="164"/>
      <c r="U82" s="164"/>
      <c r="V82" s="164"/>
      <c r="W82" s="164"/>
      <c r="X82" s="164"/>
      <c r="Y82" s="187"/>
      <c r="AA82" s="77"/>
      <c r="AC82" s="206"/>
      <c r="AD82" s="34"/>
      <c r="AE82" s="34"/>
      <c r="AF82" s="34"/>
      <c r="AG82" s="34"/>
      <c r="AH82" s="34"/>
      <c r="AI82" s="85"/>
      <c r="AJ82" s="34"/>
      <c r="AK82" s="85"/>
      <c r="AL82" s="85"/>
      <c r="AM82" s="34"/>
      <c r="AN82" s="34"/>
      <c r="AO82" s="34"/>
      <c r="AP82" s="85"/>
      <c r="AQ82" s="84"/>
      <c r="AR82" s="86"/>
      <c r="AT82" s="77"/>
      <c r="AV82" s="203"/>
      <c r="AW82" s="34"/>
      <c r="AX82" s="34"/>
      <c r="AY82" s="93"/>
      <c r="AZ82" s="34"/>
      <c r="BA82" s="34"/>
    </row>
    <row r="83" spans="4:53" s="15" customFormat="1" ht="12.6" customHeight="1">
      <c r="D83" s="77"/>
      <c r="F83" s="206"/>
      <c r="G83" s="164"/>
      <c r="H83" s="164"/>
      <c r="I83" s="164"/>
      <c r="J83" s="164"/>
      <c r="K83" s="183"/>
      <c r="L83" s="164"/>
      <c r="M83" s="164"/>
      <c r="N83" s="186"/>
      <c r="O83" s="186"/>
      <c r="P83" s="164"/>
      <c r="Q83" s="164"/>
      <c r="R83" s="164"/>
      <c r="S83" s="164"/>
      <c r="T83" s="164"/>
      <c r="U83" s="164"/>
      <c r="V83" s="164"/>
      <c r="W83" s="164"/>
      <c r="X83" s="164"/>
      <c r="Y83" s="187"/>
      <c r="AA83" s="77"/>
      <c r="AC83" s="206"/>
      <c r="AD83" s="34"/>
      <c r="AE83" s="34"/>
      <c r="AF83" s="34"/>
      <c r="AG83" s="34"/>
      <c r="AH83" s="34"/>
      <c r="AI83" s="85"/>
      <c r="AJ83" s="34"/>
      <c r="AK83" s="85"/>
      <c r="AL83" s="85"/>
      <c r="AM83" s="34"/>
      <c r="AN83" s="34"/>
      <c r="AO83" s="34"/>
      <c r="AP83" s="85"/>
      <c r="AQ83" s="84"/>
      <c r="AR83" s="86"/>
      <c r="AT83" s="77"/>
      <c r="AV83" s="203"/>
      <c r="AW83" s="34"/>
      <c r="AX83" s="34"/>
      <c r="AY83" s="93"/>
      <c r="AZ83" s="34"/>
      <c r="BA83" s="34"/>
    </row>
    <row r="84" spans="4:53" s="15" customFormat="1" ht="12.6" customHeight="1">
      <c r="D84" s="77"/>
      <c r="F84" s="206"/>
      <c r="G84" s="164"/>
      <c r="H84" s="164"/>
      <c r="I84" s="164"/>
      <c r="J84" s="164"/>
      <c r="K84" s="183"/>
      <c r="L84" s="164"/>
      <c r="M84" s="164"/>
      <c r="N84" s="186"/>
      <c r="O84" s="186"/>
      <c r="P84" s="164"/>
      <c r="Q84" s="164"/>
      <c r="R84" s="164"/>
      <c r="S84" s="164"/>
      <c r="T84" s="164"/>
      <c r="U84" s="164"/>
      <c r="V84" s="164"/>
      <c r="W84" s="164"/>
      <c r="X84" s="164"/>
      <c r="Y84" s="187"/>
      <c r="AA84" s="77"/>
      <c r="AC84" s="206"/>
      <c r="AD84" s="34"/>
      <c r="AE84" s="34"/>
      <c r="AF84" s="34"/>
      <c r="AG84" s="34"/>
      <c r="AH84" s="34"/>
      <c r="AI84" s="85"/>
      <c r="AJ84" s="34"/>
      <c r="AK84" s="85"/>
      <c r="AL84" s="85"/>
      <c r="AM84" s="34"/>
      <c r="AN84" s="34"/>
      <c r="AO84" s="34"/>
      <c r="AP84" s="85"/>
      <c r="AQ84" s="84"/>
      <c r="AR84" s="86"/>
      <c r="AT84" s="77"/>
      <c r="AV84" s="203"/>
      <c r="AW84" s="34"/>
      <c r="AX84" s="34"/>
      <c r="AY84" s="93"/>
      <c r="AZ84" s="34"/>
      <c r="BA84" s="34"/>
    </row>
    <row r="85" spans="4:53" s="15" customFormat="1" ht="12.6" customHeight="1">
      <c r="D85" s="77"/>
      <c r="F85" s="206"/>
      <c r="G85" s="164"/>
      <c r="H85" s="164"/>
      <c r="I85" s="164"/>
      <c r="J85" s="164"/>
      <c r="K85" s="183"/>
      <c r="L85" s="164"/>
      <c r="M85" s="164"/>
      <c r="N85" s="186"/>
      <c r="O85" s="186"/>
      <c r="P85" s="164"/>
      <c r="Q85" s="164"/>
      <c r="R85" s="164"/>
      <c r="S85" s="164"/>
      <c r="T85" s="164"/>
      <c r="U85" s="164"/>
      <c r="V85" s="164"/>
      <c r="W85" s="164"/>
      <c r="X85" s="164"/>
      <c r="Y85" s="187"/>
      <c r="AA85" s="77"/>
      <c r="AC85" s="206"/>
      <c r="AD85" s="34"/>
      <c r="AE85" s="34"/>
      <c r="AF85" s="34"/>
      <c r="AG85" s="34"/>
      <c r="AH85" s="34"/>
      <c r="AI85" s="85"/>
      <c r="AJ85" s="34"/>
      <c r="AK85" s="85"/>
      <c r="AL85" s="85"/>
      <c r="AM85" s="34"/>
      <c r="AN85" s="34"/>
      <c r="AO85" s="34"/>
      <c r="AP85" s="85"/>
      <c r="AQ85" s="84"/>
      <c r="AR85" s="86"/>
      <c r="AT85" s="77"/>
      <c r="AV85" s="203"/>
      <c r="AW85" s="34"/>
      <c r="AX85" s="34"/>
      <c r="AY85" s="93"/>
      <c r="AZ85" s="34"/>
      <c r="BA85" s="34"/>
    </row>
    <row r="86" spans="4:53" s="15" customFormat="1" ht="12.6" customHeight="1">
      <c r="D86" s="77"/>
      <c r="F86" s="206"/>
      <c r="G86" s="164"/>
      <c r="H86" s="164"/>
      <c r="I86" s="164"/>
      <c r="J86" s="164"/>
      <c r="K86" s="183"/>
      <c r="L86" s="164"/>
      <c r="M86" s="164"/>
      <c r="N86" s="186"/>
      <c r="O86" s="186"/>
      <c r="P86" s="164"/>
      <c r="Q86" s="164"/>
      <c r="R86" s="164"/>
      <c r="S86" s="164"/>
      <c r="T86" s="164"/>
      <c r="U86" s="164"/>
      <c r="V86" s="164"/>
      <c r="W86" s="164"/>
      <c r="X86" s="164"/>
      <c r="Y86" s="187"/>
      <c r="AA86" s="77"/>
      <c r="AC86" s="206"/>
      <c r="AD86" s="34"/>
      <c r="AE86" s="34"/>
      <c r="AF86" s="34"/>
      <c r="AG86" s="34"/>
      <c r="AH86" s="34"/>
      <c r="AI86" s="85"/>
      <c r="AJ86" s="34"/>
      <c r="AK86" s="85"/>
      <c r="AL86" s="85"/>
      <c r="AM86" s="34"/>
      <c r="AN86" s="34"/>
      <c r="AO86" s="34"/>
      <c r="AP86" s="85"/>
      <c r="AQ86" s="84"/>
      <c r="AR86" s="86"/>
      <c r="AT86" s="77"/>
      <c r="AV86" s="203"/>
      <c r="AW86" s="34"/>
      <c r="AX86" s="34"/>
      <c r="AY86" s="93"/>
      <c r="AZ86" s="34"/>
      <c r="BA86" s="34"/>
    </row>
    <row r="87" spans="4:53" s="15" customFormat="1" ht="12.6" customHeight="1">
      <c r="D87" s="77"/>
      <c r="F87" s="206"/>
      <c r="G87" s="164"/>
      <c r="H87" s="164"/>
      <c r="I87" s="164"/>
      <c r="J87" s="164"/>
      <c r="K87" s="183"/>
      <c r="L87" s="164"/>
      <c r="M87" s="164"/>
      <c r="N87" s="186"/>
      <c r="O87" s="186"/>
      <c r="P87" s="164"/>
      <c r="Q87" s="164"/>
      <c r="R87" s="164"/>
      <c r="S87" s="164"/>
      <c r="T87" s="164"/>
      <c r="U87" s="164"/>
      <c r="V87" s="164"/>
      <c r="W87" s="164"/>
      <c r="X87" s="164"/>
      <c r="Y87" s="187"/>
      <c r="AA87" s="77"/>
      <c r="AC87" s="206"/>
      <c r="AD87" s="34"/>
      <c r="AE87" s="34"/>
      <c r="AF87" s="34"/>
      <c r="AG87" s="34"/>
      <c r="AH87" s="34"/>
      <c r="AI87" s="85"/>
      <c r="AJ87" s="34"/>
      <c r="AK87" s="85"/>
      <c r="AL87" s="85"/>
      <c r="AM87" s="34"/>
      <c r="AN87" s="34"/>
      <c r="AO87" s="34"/>
      <c r="AP87" s="85"/>
      <c r="AQ87" s="84"/>
      <c r="AR87" s="86"/>
      <c r="AT87" s="77"/>
      <c r="AV87" s="203"/>
      <c r="AW87" s="34"/>
      <c r="AX87" s="34"/>
      <c r="AY87" s="93"/>
      <c r="AZ87" s="34"/>
      <c r="BA87" s="34"/>
    </row>
    <row r="88" spans="4:53" s="15" customFormat="1" ht="12.6" customHeight="1">
      <c r="D88" s="77"/>
      <c r="F88" s="206"/>
      <c r="G88" s="164"/>
      <c r="H88" s="164"/>
      <c r="I88" s="164"/>
      <c r="J88" s="164"/>
      <c r="K88" s="183"/>
      <c r="L88" s="164"/>
      <c r="M88" s="164"/>
      <c r="N88" s="186"/>
      <c r="O88" s="186"/>
      <c r="P88" s="164"/>
      <c r="Q88" s="164"/>
      <c r="R88" s="164"/>
      <c r="S88" s="164"/>
      <c r="T88" s="164"/>
      <c r="U88" s="164"/>
      <c r="V88" s="164"/>
      <c r="W88" s="164"/>
      <c r="X88" s="164"/>
      <c r="Y88" s="187"/>
      <c r="AA88" s="77"/>
      <c r="AC88" s="206"/>
      <c r="AD88" s="34"/>
      <c r="AE88" s="34"/>
      <c r="AF88" s="34"/>
      <c r="AG88" s="34"/>
      <c r="AH88" s="34"/>
      <c r="AI88" s="85"/>
      <c r="AJ88" s="34"/>
      <c r="AK88" s="85"/>
      <c r="AL88" s="85"/>
      <c r="AM88" s="34"/>
      <c r="AN88" s="34"/>
      <c r="AO88" s="34"/>
      <c r="AP88" s="85"/>
      <c r="AQ88" s="84"/>
      <c r="AR88" s="86"/>
      <c r="AT88" s="77"/>
      <c r="AV88" s="203"/>
      <c r="AW88" s="34"/>
      <c r="AX88" s="34"/>
      <c r="AY88" s="93"/>
      <c r="AZ88" s="34"/>
      <c r="BA88" s="34"/>
    </row>
    <row r="89" spans="4:53" s="15" customFormat="1" ht="12.6" customHeight="1">
      <c r="D89" s="77"/>
      <c r="F89" s="206"/>
      <c r="G89" s="164"/>
      <c r="H89" s="164"/>
      <c r="I89" s="164"/>
      <c r="J89" s="164"/>
      <c r="K89" s="183"/>
      <c r="L89" s="164"/>
      <c r="M89" s="164"/>
      <c r="N89" s="186"/>
      <c r="O89" s="186"/>
      <c r="P89" s="164"/>
      <c r="Q89" s="164"/>
      <c r="R89" s="164"/>
      <c r="S89" s="164"/>
      <c r="T89" s="164"/>
      <c r="U89" s="164"/>
      <c r="V89" s="164"/>
      <c r="W89" s="164"/>
      <c r="X89" s="164"/>
      <c r="Y89" s="187"/>
      <c r="AA89" s="77"/>
      <c r="AC89" s="206"/>
      <c r="AD89" s="34"/>
      <c r="AE89" s="34"/>
      <c r="AF89" s="34"/>
      <c r="AG89" s="34"/>
      <c r="AH89" s="34"/>
      <c r="AI89" s="85"/>
      <c r="AJ89" s="34"/>
      <c r="AK89" s="85"/>
      <c r="AL89" s="85"/>
      <c r="AM89" s="34"/>
      <c r="AN89" s="34"/>
      <c r="AO89" s="34"/>
      <c r="AP89" s="85"/>
      <c r="AQ89" s="84"/>
      <c r="AR89" s="86"/>
      <c r="AT89" s="77"/>
      <c r="AV89" s="203"/>
      <c r="AW89" s="34"/>
      <c r="AX89" s="34"/>
      <c r="AY89" s="93"/>
      <c r="AZ89" s="34"/>
      <c r="BA89" s="34"/>
    </row>
    <row r="90" spans="4:53" s="15" customFormat="1" ht="12.6" customHeight="1">
      <c r="D90" s="77"/>
      <c r="F90" s="206"/>
      <c r="G90" s="164"/>
      <c r="H90" s="164"/>
      <c r="I90" s="164"/>
      <c r="J90" s="164"/>
      <c r="K90" s="183"/>
      <c r="L90" s="164"/>
      <c r="M90" s="164"/>
      <c r="N90" s="186"/>
      <c r="O90" s="186"/>
      <c r="P90" s="164"/>
      <c r="Q90" s="164"/>
      <c r="R90" s="164"/>
      <c r="S90" s="164"/>
      <c r="T90" s="164"/>
      <c r="U90" s="164"/>
      <c r="V90" s="164"/>
      <c r="W90" s="164"/>
      <c r="X90" s="164"/>
      <c r="Y90" s="187"/>
      <c r="AA90" s="77"/>
      <c r="AC90" s="206"/>
      <c r="AD90" s="34"/>
      <c r="AE90" s="34"/>
      <c r="AF90" s="34"/>
      <c r="AG90" s="34"/>
      <c r="AH90" s="34"/>
      <c r="AI90" s="85"/>
      <c r="AJ90" s="34"/>
      <c r="AK90" s="85"/>
      <c r="AL90" s="85"/>
      <c r="AM90" s="34"/>
      <c r="AN90" s="34"/>
      <c r="AO90" s="34"/>
      <c r="AP90" s="85"/>
      <c r="AQ90" s="84"/>
      <c r="AR90" s="86"/>
      <c r="AT90" s="77"/>
      <c r="AV90" s="203"/>
      <c r="AW90" s="34"/>
      <c r="AX90" s="34"/>
      <c r="AY90" s="93"/>
      <c r="AZ90" s="34"/>
      <c r="BA90" s="34"/>
    </row>
    <row r="91" spans="4:53" s="15" customFormat="1" ht="12.6" customHeight="1">
      <c r="D91" s="77"/>
      <c r="F91" s="206"/>
      <c r="G91" s="164"/>
      <c r="H91" s="164"/>
      <c r="I91" s="164"/>
      <c r="J91" s="164"/>
      <c r="K91" s="183"/>
      <c r="L91" s="164"/>
      <c r="M91" s="164"/>
      <c r="N91" s="186"/>
      <c r="O91" s="186"/>
      <c r="P91" s="164"/>
      <c r="Q91" s="164"/>
      <c r="R91" s="164"/>
      <c r="S91" s="164"/>
      <c r="T91" s="164"/>
      <c r="U91" s="164"/>
      <c r="V91" s="164"/>
      <c r="W91" s="164"/>
      <c r="X91" s="164"/>
      <c r="Y91" s="187"/>
      <c r="AA91" s="77"/>
      <c r="AC91" s="206"/>
      <c r="AD91" s="34"/>
      <c r="AE91" s="34"/>
      <c r="AF91" s="34"/>
      <c r="AG91" s="34"/>
      <c r="AH91" s="34"/>
      <c r="AI91" s="85"/>
      <c r="AJ91" s="34"/>
      <c r="AK91" s="85"/>
      <c r="AL91" s="85"/>
      <c r="AM91" s="34"/>
      <c r="AN91" s="34"/>
      <c r="AO91" s="34"/>
      <c r="AP91" s="85"/>
      <c r="AQ91" s="84"/>
      <c r="AR91" s="86"/>
      <c r="AT91" s="77"/>
      <c r="AV91" s="203"/>
      <c r="AW91" s="34"/>
      <c r="AX91" s="34"/>
      <c r="AY91" s="93"/>
      <c r="AZ91" s="34"/>
      <c r="BA91" s="34"/>
    </row>
    <row r="92" spans="4:53" s="15" customFormat="1" ht="12.6" customHeight="1">
      <c r="D92" s="77"/>
      <c r="F92" s="206"/>
      <c r="G92" s="164"/>
      <c r="H92" s="164"/>
      <c r="I92" s="164"/>
      <c r="J92" s="164"/>
      <c r="K92" s="183"/>
      <c r="L92" s="164"/>
      <c r="M92" s="164"/>
      <c r="N92" s="186"/>
      <c r="O92" s="186"/>
      <c r="P92" s="164"/>
      <c r="Q92" s="164"/>
      <c r="R92" s="164"/>
      <c r="S92" s="164"/>
      <c r="T92" s="164"/>
      <c r="U92" s="164"/>
      <c r="V92" s="164"/>
      <c r="W92" s="164"/>
      <c r="X92" s="164"/>
      <c r="Y92" s="187"/>
      <c r="AA92" s="77"/>
      <c r="AC92" s="206"/>
      <c r="AD92" s="34"/>
      <c r="AE92" s="34"/>
      <c r="AF92" s="34"/>
      <c r="AG92" s="34"/>
      <c r="AH92" s="34"/>
      <c r="AI92" s="85"/>
      <c r="AJ92" s="34"/>
      <c r="AK92" s="85"/>
      <c r="AL92" s="85"/>
      <c r="AM92" s="34"/>
      <c r="AN92" s="34"/>
      <c r="AO92" s="34"/>
      <c r="AP92" s="85"/>
      <c r="AQ92" s="84"/>
      <c r="AR92" s="86"/>
      <c r="AT92" s="77"/>
      <c r="AV92" s="203"/>
      <c r="AW92" s="34"/>
      <c r="AX92" s="34"/>
      <c r="AY92" s="93"/>
      <c r="AZ92" s="34"/>
      <c r="BA92" s="34"/>
    </row>
    <row r="93" spans="4:53" s="15" customFormat="1" ht="12.6" customHeight="1">
      <c r="D93" s="77"/>
      <c r="F93" s="206"/>
      <c r="G93" s="164"/>
      <c r="H93" s="164"/>
      <c r="I93" s="164"/>
      <c r="J93" s="164"/>
      <c r="K93" s="183"/>
      <c r="L93" s="164"/>
      <c r="M93" s="164"/>
      <c r="N93" s="186"/>
      <c r="O93" s="186"/>
      <c r="P93" s="164"/>
      <c r="Q93" s="164"/>
      <c r="R93" s="164"/>
      <c r="S93" s="164"/>
      <c r="T93" s="164"/>
      <c r="U93" s="164"/>
      <c r="V93" s="164"/>
      <c r="W93" s="164"/>
      <c r="X93" s="164"/>
      <c r="Y93" s="187"/>
      <c r="AA93" s="77"/>
      <c r="AC93" s="206"/>
      <c r="AD93" s="34"/>
      <c r="AE93" s="34"/>
      <c r="AF93" s="34"/>
      <c r="AG93" s="34"/>
      <c r="AH93" s="34"/>
      <c r="AI93" s="85"/>
      <c r="AJ93" s="34"/>
      <c r="AK93" s="85"/>
      <c r="AL93" s="85"/>
      <c r="AM93" s="34"/>
      <c r="AN93" s="34"/>
      <c r="AO93" s="34"/>
      <c r="AP93" s="85"/>
      <c r="AQ93" s="84"/>
      <c r="AR93" s="86"/>
      <c r="AT93" s="77"/>
      <c r="AV93" s="203"/>
      <c r="AW93" s="34"/>
      <c r="AX93" s="34"/>
      <c r="AY93" s="93"/>
      <c r="AZ93" s="34"/>
      <c r="BA93" s="34"/>
    </row>
    <row r="94" spans="4:53" s="15" customFormat="1" ht="12.6" customHeight="1">
      <c r="D94" s="77"/>
      <c r="F94" s="206"/>
      <c r="G94" s="164"/>
      <c r="H94" s="164"/>
      <c r="I94" s="164"/>
      <c r="J94" s="164"/>
      <c r="K94" s="183"/>
      <c r="L94" s="164"/>
      <c r="M94" s="164"/>
      <c r="N94" s="186"/>
      <c r="O94" s="186"/>
      <c r="P94" s="164"/>
      <c r="Q94" s="164"/>
      <c r="R94" s="164"/>
      <c r="S94" s="164"/>
      <c r="T94" s="164"/>
      <c r="U94" s="164"/>
      <c r="V94" s="164"/>
      <c r="W94" s="164"/>
      <c r="X94" s="164"/>
      <c r="Y94" s="187"/>
      <c r="AA94" s="77"/>
      <c r="AC94" s="206"/>
      <c r="AD94" s="34"/>
      <c r="AE94" s="34"/>
      <c r="AF94" s="34"/>
      <c r="AG94" s="34"/>
      <c r="AH94" s="34"/>
      <c r="AI94" s="85"/>
      <c r="AJ94" s="34"/>
      <c r="AK94" s="85"/>
      <c r="AL94" s="85"/>
      <c r="AM94" s="34"/>
      <c r="AN94" s="34"/>
      <c r="AO94" s="34"/>
      <c r="AP94" s="85"/>
      <c r="AQ94" s="84"/>
      <c r="AR94" s="86"/>
      <c r="AT94" s="77"/>
      <c r="AV94" s="203"/>
      <c r="AW94" s="34"/>
      <c r="AX94" s="34"/>
      <c r="AY94" s="93"/>
      <c r="AZ94" s="34"/>
      <c r="BA94" s="34"/>
    </row>
    <row r="95" spans="4:53" s="15" customFormat="1" ht="12.6" customHeight="1">
      <c r="D95" s="77"/>
      <c r="F95" s="206"/>
      <c r="G95" s="164"/>
      <c r="H95" s="164"/>
      <c r="I95" s="164"/>
      <c r="J95" s="164"/>
      <c r="K95" s="183"/>
      <c r="L95" s="164"/>
      <c r="M95" s="164"/>
      <c r="N95" s="186"/>
      <c r="O95" s="186"/>
      <c r="P95" s="164"/>
      <c r="Q95" s="164"/>
      <c r="R95" s="164"/>
      <c r="S95" s="164"/>
      <c r="T95" s="164"/>
      <c r="U95" s="164"/>
      <c r="V95" s="164"/>
      <c r="W95" s="164"/>
      <c r="X95" s="164"/>
      <c r="Y95" s="187"/>
      <c r="AA95" s="77"/>
      <c r="AC95" s="206"/>
      <c r="AD95" s="34"/>
      <c r="AE95" s="34"/>
      <c r="AF95" s="34"/>
      <c r="AG95" s="34"/>
      <c r="AH95" s="34"/>
      <c r="AI95" s="85"/>
      <c r="AJ95" s="34"/>
      <c r="AK95" s="85"/>
      <c r="AL95" s="85"/>
      <c r="AM95" s="34"/>
      <c r="AN95" s="34"/>
      <c r="AO95" s="34"/>
      <c r="AP95" s="85"/>
      <c r="AQ95" s="84"/>
      <c r="AR95" s="86"/>
      <c r="AT95" s="77"/>
      <c r="AV95" s="203"/>
      <c r="AW95" s="34"/>
      <c r="AX95" s="34"/>
      <c r="AY95" s="93"/>
      <c r="AZ95" s="34"/>
      <c r="BA95" s="34"/>
    </row>
    <row r="96" spans="4:53" s="15" customFormat="1" ht="12.6" customHeight="1">
      <c r="D96" s="77"/>
      <c r="F96" s="206"/>
      <c r="G96" s="164"/>
      <c r="H96" s="164"/>
      <c r="I96" s="164"/>
      <c r="J96" s="164"/>
      <c r="K96" s="183"/>
      <c r="L96" s="164"/>
      <c r="M96" s="164"/>
      <c r="N96" s="186"/>
      <c r="O96" s="186"/>
      <c r="P96" s="164"/>
      <c r="Q96" s="164"/>
      <c r="R96" s="164"/>
      <c r="S96" s="164"/>
      <c r="T96" s="164"/>
      <c r="U96" s="164"/>
      <c r="V96" s="164"/>
      <c r="W96" s="164"/>
      <c r="X96" s="164"/>
      <c r="Y96" s="187"/>
      <c r="AA96" s="77"/>
      <c r="AC96" s="206"/>
      <c r="AD96" s="34"/>
      <c r="AE96" s="34"/>
      <c r="AF96" s="34"/>
      <c r="AG96" s="34"/>
      <c r="AH96" s="34"/>
      <c r="AI96" s="85"/>
      <c r="AJ96" s="34"/>
      <c r="AK96" s="85"/>
      <c r="AL96" s="85"/>
      <c r="AM96" s="34"/>
      <c r="AN96" s="34"/>
      <c r="AO96" s="34"/>
      <c r="AP96" s="85"/>
      <c r="AQ96" s="84"/>
      <c r="AR96" s="86"/>
      <c r="AT96" s="77"/>
      <c r="AV96" s="203"/>
      <c r="AW96" s="34"/>
      <c r="AX96" s="34"/>
      <c r="AY96" s="93"/>
      <c r="AZ96" s="34"/>
      <c r="BA96" s="34"/>
    </row>
    <row r="97" spans="4:53" s="15" customFormat="1" ht="12.6" customHeight="1">
      <c r="D97" s="77"/>
      <c r="F97" s="206"/>
      <c r="G97" s="164"/>
      <c r="H97" s="164"/>
      <c r="I97" s="164"/>
      <c r="J97" s="164"/>
      <c r="K97" s="183"/>
      <c r="L97" s="164"/>
      <c r="M97" s="164"/>
      <c r="N97" s="186"/>
      <c r="O97" s="186"/>
      <c r="P97" s="164"/>
      <c r="Q97" s="164"/>
      <c r="R97" s="164"/>
      <c r="S97" s="164"/>
      <c r="T97" s="164"/>
      <c r="U97" s="164"/>
      <c r="V97" s="164"/>
      <c r="W97" s="164"/>
      <c r="X97" s="164"/>
      <c r="Y97" s="187"/>
      <c r="AA97" s="77"/>
      <c r="AC97" s="206"/>
      <c r="AD97" s="34"/>
      <c r="AE97" s="34"/>
      <c r="AF97" s="34"/>
      <c r="AG97" s="34"/>
      <c r="AH97" s="34"/>
      <c r="AI97" s="85"/>
      <c r="AJ97" s="34"/>
      <c r="AK97" s="85"/>
      <c r="AL97" s="85"/>
      <c r="AM97" s="34"/>
      <c r="AN97" s="34"/>
      <c r="AO97" s="34"/>
      <c r="AP97" s="85"/>
      <c r="AQ97" s="84"/>
      <c r="AR97" s="86"/>
      <c r="AT97" s="77"/>
      <c r="AV97" s="203"/>
      <c r="AW97" s="34"/>
      <c r="AX97" s="34"/>
      <c r="AY97" s="93"/>
      <c r="AZ97" s="34"/>
      <c r="BA97" s="34"/>
    </row>
    <row r="98" spans="4:53" s="15" customFormat="1" ht="12.6" customHeight="1">
      <c r="D98" s="77"/>
      <c r="F98" s="206"/>
      <c r="G98" s="164"/>
      <c r="H98" s="164"/>
      <c r="I98" s="164"/>
      <c r="J98" s="164"/>
      <c r="K98" s="183"/>
      <c r="L98" s="164"/>
      <c r="M98" s="164"/>
      <c r="N98" s="186"/>
      <c r="O98" s="186"/>
      <c r="P98" s="164"/>
      <c r="Q98" s="164"/>
      <c r="R98" s="164"/>
      <c r="S98" s="164"/>
      <c r="T98" s="164"/>
      <c r="U98" s="164"/>
      <c r="V98" s="164"/>
      <c r="W98" s="164"/>
      <c r="X98" s="164"/>
      <c r="Y98" s="187"/>
      <c r="AA98" s="77"/>
      <c r="AC98" s="206"/>
      <c r="AD98" s="34"/>
      <c r="AE98" s="34"/>
      <c r="AF98" s="34"/>
      <c r="AG98" s="34"/>
      <c r="AH98" s="34"/>
      <c r="AI98" s="85"/>
      <c r="AJ98" s="34"/>
      <c r="AK98" s="85"/>
      <c r="AL98" s="85"/>
      <c r="AM98" s="34"/>
      <c r="AN98" s="34"/>
      <c r="AO98" s="34"/>
      <c r="AP98" s="85"/>
      <c r="AQ98" s="84"/>
      <c r="AR98" s="86"/>
      <c r="AT98" s="77"/>
      <c r="AV98" s="203"/>
      <c r="AW98" s="34"/>
      <c r="AX98" s="34"/>
      <c r="AY98" s="93"/>
      <c r="AZ98" s="34"/>
      <c r="BA98" s="34"/>
    </row>
    <row r="99" spans="4:53" s="15" customFormat="1" ht="12.6" customHeight="1">
      <c r="D99" s="77"/>
      <c r="F99" s="206"/>
      <c r="G99" s="164"/>
      <c r="H99" s="164"/>
      <c r="I99" s="164"/>
      <c r="J99" s="164"/>
      <c r="K99" s="183"/>
      <c r="L99" s="164"/>
      <c r="M99" s="164"/>
      <c r="N99" s="186"/>
      <c r="O99" s="186"/>
      <c r="P99" s="164"/>
      <c r="Q99" s="164"/>
      <c r="R99" s="164"/>
      <c r="S99" s="164"/>
      <c r="T99" s="164"/>
      <c r="U99" s="164"/>
      <c r="V99" s="164"/>
      <c r="W99" s="164"/>
      <c r="X99" s="164"/>
      <c r="Y99" s="187"/>
      <c r="AA99" s="77"/>
      <c r="AC99" s="206"/>
      <c r="AD99" s="34"/>
      <c r="AE99" s="34"/>
      <c r="AF99" s="34"/>
      <c r="AG99" s="34"/>
      <c r="AH99" s="34"/>
      <c r="AI99" s="85"/>
      <c r="AJ99" s="34"/>
      <c r="AK99" s="85"/>
      <c r="AL99" s="85"/>
      <c r="AM99" s="34"/>
      <c r="AN99" s="34"/>
      <c r="AO99" s="34"/>
      <c r="AP99" s="85"/>
      <c r="AQ99" s="84"/>
      <c r="AR99" s="86"/>
      <c r="AT99" s="77"/>
      <c r="AV99" s="203"/>
      <c r="AW99" s="34"/>
      <c r="AX99" s="34"/>
      <c r="AY99" s="93"/>
      <c r="AZ99" s="34"/>
      <c r="BA99" s="34"/>
    </row>
    <row r="100" spans="4:53" s="15" customFormat="1" ht="12.6" customHeight="1">
      <c r="D100" s="77"/>
      <c r="F100" s="206"/>
      <c r="G100" s="164"/>
      <c r="H100" s="164"/>
      <c r="I100" s="164"/>
      <c r="J100" s="164"/>
      <c r="K100" s="183"/>
      <c r="L100" s="164"/>
      <c r="M100" s="164"/>
      <c r="N100" s="186"/>
      <c r="O100" s="186"/>
      <c r="P100" s="164"/>
      <c r="Q100" s="164"/>
      <c r="R100" s="164"/>
      <c r="S100" s="164"/>
      <c r="T100" s="164"/>
      <c r="U100" s="164"/>
      <c r="V100" s="164"/>
      <c r="W100" s="164"/>
      <c r="X100" s="164"/>
      <c r="Y100" s="187"/>
      <c r="AA100" s="77"/>
      <c r="AC100" s="206"/>
      <c r="AD100" s="34"/>
      <c r="AE100" s="34"/>
      <c r="AF100" s="34"/>
      <c r="AG100" s="34"/>
      <c r="AH100" s="34"/>
      <c r="AI100" s="85"/>
      <c r="AJ100" s="34"/>
      <c r="AK100" s="85"/>
      <c r="AL100" s="85"/>
      <c r="AM100" s="34"/>
      <c r="AN100" s="34"/>
      <c r="AO100" s="34"/>
      <c r="AP100" s="85"/>
      <c r="AQ100" s="84"/>
      <c r="AR100" s="86"/>
      <c r="AT100" s="77"/>
      <c r="AV100" s="203"/>
      <c r="AW100" s="34"/>
      <c r="AX100" s="34"/>
      <c r="AY100" s="93"/>
      <c r="AZ100" s="34"/>
      <c r="BA100" s="34"/>
    </row>
    <row r="101" spans="4:53" s="15" customFormat="1" ht="12.6" customHeight="1">
      <c r="D101" s="77"/>
      <c r="F101" s="206"/>
      <c r="G101" s="164"/>
      <c r="H101" s="164"/>
      <c r="I101" s="164"/>
      <c r="J101" s="164"/>
      <c r="K101" s="183"/>
      <c r="L101" s="164"/>
      <c r="M101" s="164"/>
      <c r="N101" s="186"/>
      <c r="O101" s="186"/>
      <c r="P101" s="164"/>
      <c r="Q101" s="164"/>
      <c r="R101" s="164"/>
      <c r="S101" s="164"/>
      <c r="T101" s="164"/>
      <c r="U101" s="164"/>
      <c r="V101" s="164"/>
      <c r="W101" s="164"/>
      <c r="X101" s="164"/>
      <c r="Y101" s="187"/>
      <c r="AA101" s="77"/>
      <c r="AC101" s="206"/>
      <c r="AD101" s="34"/>
      <c r="AE101" s="34"/>
      <c r="AF101" s="34"/>
      <c r="AG101" s="34"/>
      <c r="AH101" s="34"/>
      <c r="AI101" s="85"/>
      <c r="AJ101" s="34"/>
      <c r="AK101" s="85"/>
      <c r="AL101" s="85"/>
      <c r="AM101" s="34"/>
      <c r="AN101" s="34"/>
      <c r="AO101" s="34"/>
      <c r="AP101" s="85"/>
      <c r="AQ101" s="84"/>
      <c r="AR101" s="86"/>
      <c r="AT101" s="77"/>
      <c r="AV101" s="203"/>
      <c r="AW101" s="34"/>
      <c r="AX101" s="34"/>
      <c r="AY101" s="93"/>
      <c r="AZ101" s="34"/>
      <c r="BA101" s="34"/>
    </row>
    <row r="102" spans="4:53" s="15" customFormat="1" ht="12.6" customHeight="1">
      <c r="D102" s="77"/>
      <c r="F102" s="206"/>
      <c r="G102" s="164"/>
      <c r="H102" s="164"/>
      <c r="I102" s="164"/>
      <c r="J102" s="164"/>
      <c r="K102" s="183"/>
      <c r="L102" s="164"/>
      <c r="M102" s="164"/>
      <c r="N102" s="186"/>
      <c r="O102" s="186"/>
      <c r="P102" s="164"/>
      <c r="Q102" s="164"/>
      <c r="R102" s="164"/>
      <c r="S102" s="164"/>
      <c r="T102" s="164"/>
      <c r="U102" s="164"/>
      <c r="V102" s="164"/>
      <c r="W102" s="164"/>
      <c r="X102" s="164"/>
      <c r="Y102" s="187"/>
      <c r="AA102" s="77"/>
      <c r="AC102" s="206"/>
      <c r="AD102" s="34"/>
      <c r="AE102" s="34"/>
      <c r="AF102" s="34"/>
      <c r="AG102" s="34"/>
      <c r="AH102" s="34"/>
      <c r="AI102" s="85"/>
      <c r="AJ102" s="34"/>
      <c r="AK102" s="85"/>
      <c r="AL102" s="85"/>
      <c r="AM102" s="34"/>
      <c r="AN102" s="34"/>
      <c r="AO102" s="34"/>
      <c r="AP102" s="85"/>
      <c r="AQ102" s="84"/>
      <c r="AR102" s="86"/>
      <c r="AT102" s="77"/>
      <c r="AV102" s="203"/>
      <c r="AW102" s="34"/>
      <c r="AX102" s="34"/>
      <c r="AY102" s="93"/>
      <c r="AZ102" s="34"/>
      <c r="BA102" s="34"/>
    </row>
    <row r="103" spans="4:53" s="15" customFormat="1" ht="12.6" customHeight="1">
      <c r="D103" s="77"/>
      <c r="F103" s="206"/>
      <c r="G103" s="164"/>
      <c r="H103" s="164"/>
      <c r="I103" s="164"/>
      <c r="J103" s="164"/>
      <c r="K103" s="183"/>
      <c r="L103" s="164"/>
      <c r="M103" s="164"/>
      <c r="N103" s="186"/>
      <c r="O103" s="186"/>
      <c r="P103" s="164"/>
      <c r="Q103" s="164"/>
      <c r="R103" s="164"/>
      <c r="S103" s="164"/>
      <c r="T103" s="164"/>
      <c r="U103" s="164"/>
      <c r="V103" s="164"/>
      <c r="W103" s="164"/>
      <c r="X103" s="164"/>
      <c r="Y103" s="187"/>
      <c r="AA103" s="77"/>
      <c r="AC103" s="206"/>
      <c r="AD103" s="34"/>
      <c r="AE103" s="34"/>
      <c r="AF103" s="34"/>
      <c r="AG103" s="34"/>
      <c r="AH103" s="34"/>
      <c r="AI103" s="85"/>
      <c r="AJ103" s="34"/>
      <c r="AK103" s="85"/>
      <c r="AL103" s="85"/>
      <c r="AM103" s="34"/>
      <c r="AN103" s="34"/>
      <c r="AO103" s="34"/>
      <c r="AP103" s="85"/>
      <c r="AQ103" s="84"/>
      <c r="AR103" s="86"/>
      <c r="AT103" s="77"/>
      <c r="AV103" s="203"/>
      <c r="AW103" s="34"/>
      <c r="AX103" s="34"/>
      <c r="AY103" s="93"/>
      <c r="AZ103" s="34"/>
      <c r="BA103" s="34"/>
    </row>
    <row r="104" spans="4:53" s="15" customFormat="1" ht="12.6" customHeight="1">
      <c r="D104" s="77"/>
      <c r="F104" s="206"/>
      <c r="G104" s="164"/>
      <c r="H104" s="164"/>
      <c r="I104" s="164"/>
      <c r="J104" s="164"/>
      <c r="K104" s="183"/>
      <c r="L104" s="164"/>
      <c r="M104" s="164"/>
      <c r="N104" s="186"/>
      <c r="O104" s="186"/>
      <c r="P104" s="164"/>
      <c r="Q104" s="164"/>
      <c r="R104" s="164"/>
      <c r="S104" s="164"/>
      <c r="T104" s="164"/>
      <c r="U104" s="164"/>
      <c r="V104" s="164"/>
      <c r="W104" s="164"/>
      <c r="X104" s="164"/>
      <c r="Y104" s="187"/>
      <c r="AA104" s="77"/>
      <c r="AC104" s="206"/>
      <c r="AD104" s="34"/>
      <c r="AE104" s="34"/>
      <c r="AF104" s="34"/>
      <c r="AG104" s="34"/>
      <c r="AH104" s="34"/>
      <c r="AI104" s="85"/>
      <c r="AJ104" s="34"/>
      <c r="AK104" s="85"/>
      <c r="AL104" s="85"/>
      <c r="AM104" s="34"/>
      <c r="AN104" s="34"/>
      <c r="AO104" s="34"/>
      <c r="AP104" s="85"/>
      <c r="AQ104" s="84"/>
      <c r="AR104" s="86"/>
      <c r="AT104" s="77"/>
      <c r="AV104" s="203"/>
      <c r="AW104" s="34"/>
      <c r="AX104" s="34"/>
      <c r="AY104" s="93"/>
      <c r="AZ104" s="34"/>
      <c r="BA104" s="34"/>
    </row>
    <row r="105" spans="4:53" s="15" customFormat="1" ht="12.6" customHeight="1">
      <c r="D105" s="77"/>
      <c r="F105" s="206"/>
      <c r="G105" s="164"/>
      <c r="H105" s="164"/>
      <c r="I105" s="164"/>
      <c r="J105" s="164"/>
      <c r="K105" s="183"/>
      <c r="L105" s="164"/>
      <c r="M105" s="164"/>
      <c r="N105" s="186"/>
      <c r="O105" s="186"/>
      <c r="P105" s="164"/>
      <c r="Q105" s="164"/>
      <c r="R105" s="164"/>
      <c r="S105" s="164"/>
      <c r="T105" s="164"/>
      <c r="U105" s="164"/>
      <c r="V105" s="164"/>
      <c r="W105" s="164"/>
      <c r="X105" s="164"/>
      <c r="Y105" s="187"/>
      <c r="AA105" s="77"/>
      <c r="AC105" s="206"/>
      <c r="AD105" s="34"/>
      <c r="AE105" s="34"/>
      <c r="AF105" s="34"/>
      <c r="AG105" s="34"/>
      <c r="AH105" s="34"/>
      <c r="AI105" s="85"/>
      <c r="AJ105" s="34"/>
      <c r="AK105" s="85"/>
      <c r="AL105" s="85"/>
      <c r="AM105" s="34"/>
      <c r="AN105" s="34"/>
      <c r="AO105" s="34"/>
      <c r="AP105" s="85"/>
      <c r="AQ105" s="84"/>
      <c r="AR105" s="86"/>
      <c r="AT105" s="77"/>
      <c r="AV105" s="203"/>
      <c r="AW105" s="34"/>
      <c r="AX105" s="34"/>
      <c r="AY105" s="93"/>
      <c r="AZ105" s="34"/>
      <c r="BA105" s="34"/>
    </row>
    <row r="106" spans="4:53" s="15" customFormat="1" ht="12.6" customHeight="1">
      <c r="D106" s="77"/>
      <c r="F106" s="206"/>
      <c r="G106" s="164"/>
      <c r="H106" s="164"/>
      <c r="I106" s="164"/>
      <c r="J106" s="164"/>
      <c r="K106" s="183"/>
      <c r="L106" s="164"/>
      <c r="M106" s="164"/>
      <c r="N106" s="186"/>
      <c r="O106" s="186"/>
      <c r="P106" s="164"/>
      <c r="Q106" s="164"/>
      <c r="R106" s="164"/>
      <c r="S106" s="164"/>
      <c r="T106" s="164"/>
      <c r="U106" s="164"/>
      <c r="V106" s="164"/>
      <c r="W106" s="164"/>
      <c r="X106" s="164"/>
      <c r="Y106" s="187"/>
      <c r="AA106" s="77"/>
      <c r="AC106" s="206"/>
      <c r="AD106" s="34"/>
      <c r="AE106" s="34"/>
      <c r="AF106" s="34"/>
      <c r="AG106" s="34"/>
      <c r="AH106" s="34"/>
      <c r="AI106" s="85"/>
      <c r="AJ106" s="34"/>
      <c r="AK106" s="85"/>
      <c r="AL106" s="85"/>
      <c r="AM106" s="34"/>
      <c r="AN106" s="34"/>
      <c r="AO106" s="34"/>
      <c r="AP106" s="85"/>
      <c r="AQ106" s="84"/>
      <c r="AR106" s="86"/>
      <c r="AT106" s="77"/>
      <c r="AV106" s="203"/>
      <c r="AW106" s="34"/>
      <c r="AX106" s="34"/>
      <c r="AY106" s="93"/>
      <c r="AZ106" s="34"/>
      <c r="BA106" s="34"/>
    </row>
    <row r="107" spans="4:53" s="15" customFormat="1" ht="12.6" customHeight="1">
      <c r="D107" s="77"/>
      <c r="F107" s="206"/>
      <c r="G107" s="164"/>
      <c r="H107" s="164"/>
      <c r="I107" s="164"/>
      <c r="J107" s="164"/>
      <c r="K107" s="183"/>
      <c r="L107" s="164"/>
      <c r="M107" s="164"/>
      <c r="N107" s="186"/>
      <c r="O107" s="186"/>
      <c r="P107" s="164"/>
      <c r="Q107" s="164"/>
      <c r="R107" s="164"/>
      <c r="S107" s="164"/>
      <c r="T107" s="164"/>
      <c r="U107" s="164"/>
      <c r="V107" s="164"/>
      <c r="W107" s="164"/>
      <c r="X107" s="164"/>
      <c r="Y107" s="187"/>
      <c r="AA107" s="77"/>
      <c r="AC107" s="206"/>
      <c r="AD107" s="34"/>
      <c r="AE107" s="34"/>
      <c r="AF107" s="34"/>
      <c r="AG107" s="34"/>
      <c r="AH107" s="34"/>
      <c r="AI107" s="85"/>
      <c r="AJ107" s="34"/>
      <c r="AK107" s="85"/>
      <c r="AL107" s="85"/>
      <c r="AM107" s="34"/>
      <c r="AN107" s="34"/>
      <c r="AO107" s="34"/>
      <c r="AP107" s="85"/>
      <c r="AQ107" s="84"/>
      <c r="AR107" s="86"/>
      <c r="AT107" s="77"/>
      <c r="AV107" s="203"/>
      <c r="AW107" s="34"/>
      <c r="AX107" s="34"/>
      <c r="AY107" s="93"/>
      <c r="AZ107" s="34"/>
      <c r="BA107" s="34"/>
    </row>
    <row r="108" spans="4:53" s="15" customFormat="1" ht="12.6" customHeight="1">
      <c r="D108" s="77"/>
      <c r="F108" s="206"/>
      <c r="G108" s="164"/>
      <c r="H108" s="164"/>
      <c r="I108" s="164"/>
      <c r="J108" s="164"/>
      <c r="K108" s="183"/>
      <c r="L108" s="164"/>
      <c r="M108" s="164"/>
      <c r="N108" s="186"/>
      <c r="O108" s="186"/>
      <c r="P108" s="164"/>
      <c r="Q108" s="164"/>
      <c r="R108" s="164"/>
      <c r="S108" s="164"/>
      <c r="T108" s="164"/>
      <c r="U108" s="164"/>
      <c r="V108" s="164"/>
      <c r="W108" s="164"/>
      <c r="X108" s="164"/>
      <c r="Y108" s="187"/>
      <c r="AA108" s="77"/>
      <c r="AC108" s="206"/>
      <c r="AD108" s="34"/>
      <c r="AE108" s="34"/>
      <c r="AF108" s="34"/>
      <c r="AG108" s="34"/>
      <c r="AH108" s="34"/>
      <c r="AI108" s="85"/>
      <c r="AJ108" s="34"/>
      <c r="AK108" s="85"/>
      <c r="AL108" s="85"/>
      <c r="AM108" s="34"/>
      <c r="AN108" s="34"/>
      <c r="AO108" s="34"/>
      <c r="AP108" s="85"/>
      <c r="AQ108" s="84"/>
      <c r="AR108" s="86"/>
      <c r="AT108" s="77"/>
      <c r="AV108" s="203"/>
      <c r="AW108" s="34"/>
      <c r="AX108" s="34"/>
      <c r="AY108" s="93"/>
      <c r="AZ108" s="34"/>
      <c r="BA108" s="34"/>
    </row>
    <row r="109" spans="4:53" s="15" customFormat="1" ht="12.6" customHeight="1">
      <c r="D109" s="77"/>
      <c r="F109" s="206"/>
      <c r="G109" s="164"/>
      <c r="H109" s="164"/>
      <c r="I109" s="164"/>
      <c r="J109" s="164"/>
      <c r="K109" s="183"/>
      <c r="L109" s="164"/>
      <c r="M109" s="164"/>
      <c r="N109" s="186"/>
      <c r="O109" s="186"/>
      <c r="P109" s="164"/>
      <c r="Q109" s="164"/>
      <c r="R109" s="164"/>
      <c r="S109" s="164"/>
      <c r="T109" s="164"/>
      <c r="U109" s="164"/>
      <c r="V109" s="164"/>
      <c r="W109" s="164"/>
      <c r="X109" s="164"/>
      <c r="Y109" s="187"/>
      <c r="AA109" s="77"/>
      <c r="AC109" s="206"/>
      <c r="AD109" s="34"/>
      <c r="AE109" s="34"/>
      <c r="AF109" s="34"/>
      <c r="AG109" s="34"/>
      <c r="AH109" s="34"/>
      <c r="AI109" s="85"/>
      <c r="AJ109" s="34"/>
      <c r="AK109" s="85"/>
      <c r="AL109" s="85"/>
      <c r="AM109" s="34"/>
      <c r="AN109" s="34"/>
      <c r="AO109" s="34"/>
      <c r="AP109" s="85"/>
      <c r="AQ109" s="84"/>
      <c r="AR109" s="86"/>
      <c r="AT109" s="77"/>
      <c r="AV109" s="203"/>
      <c r="AW109" s="34"/>
      <c r="AX109" s="34"/>
      <c r="AY109" s="93"/>
      <c r="AZ109" s="34"/>
      <c r="BA109" s="34"/>
    </row>
    <row r="110" spans="4:53" s="15" customFormat="1" ht="12.6" customHeight="1">
      <c r="D110" s="77"/>
      <c r="F110" s="206"/>
      <c r="G110" s="164"/>
      <c r="H110" s="164"/>
      <c r="I110" s="164"/>
      <c r="J110" s="164"/>
      <c r="K110" s="183"/>
      <c r="L110" s="164"/>
      <c r="M110" s="164"/>
      <c r="N110" s="186"/>
      <c r="O110" s="186"/>
      <c r="P110" s="164"/>
      <c r="Q110" s="164"/>
      <c r="R110" s="164"/>
      <c r="S110" s="164"/>
      <c r="T110" s="164"/>
      <c r="U110" s="164"/>
      <c r="V110" s="164"/>
      <c r="W110" s="164"/>
      <c r="X110" s="164"/>
      <c r="Y110" s="187"/>
      <c r="AA110" s="77"/>
      <c r="AC110" s="206"/>
      <c r="AD110" s="34"/>
      <c r="AE110" s="34"/>
      <c r="AF110" s="34"/>
      <c r="AG110" s="34"/>
      <c r="AH110" s="34"/>
      <c r="AI110" s="85"/>
      <c r="AJ110" s="34"/>
      <c r="AK110" s="85"/>
      <c r="AL110" s="85"/>
      <c r="AM110" s="34"/>
      <c r="AN110" s="34"/>
      <c r="AO110" s="34"/>
      <c r="AP110" s="85"/>
      <c r="AQ110" s="84"/>
      <c r="AR110" s="86"/>
      <c r="AT110" s="77"/>
      <c r="AV110" s="203"/>
      <c r="AW110" s="34"/>
      <c r="AX110" s="34"/>
      <c r="AY110" s="93"/>
      <c r="AZ110" s="34"/>
      <c r="BA110" s="34"/>
    </row>
    <row r="111" spans="4:53" s="15" customFormat="1" ht="12.6" customHeight="1">
      <c r="D111" s="77"/>
      <c r="F111" s="206"/>
      <c r="G111" s="164"/>
      <c r="H111" s="164"/>
      <c r="I111" s="164"/>
      <c r="J111" s="164"/>
      <c r="K111" s="183"/>
      <c r="L111" s="164"/>
      <c r="M111" s="164"/>
      <c r="N111" s="186"/>
      <c r="O111" s="186"/>
      <c r="P111" s="164"/>
      <c r="Q111" s="164"/>
      <c r="R111" s="164"/>
      <c r="S111" s="164"/>
      <c r="T111" s="164"/>
      <c r="U111" s="164"/>
      <c r="V111" s="164"/>
      <c r="W111" s="164"/>
      <c r="X111" s="164"/>
      <c r="Y111" s="187"/>
      <c r="AA111" s="77"/>
      <c r="AC111" s="206"/>
      <c r="AD111" s="34"/>
      <c r="AE111" s="34"/>
      <c r="AF111" s="34"/>
      <c r="AG111" s="34"/>
      <c r="AH111" s="34"/>
      <c r="AI111" s="85"/>
      <c r="AJ111" s="34"/>
      <c r="AK111" s="85"/>
      <c r="AL111" s="85"/>
      <c r="AM111" s="34"/>
      <c r="AN111" s="34"/>
      <c r="AO111" s="34"/>
      <c r="AP111" s="85"/>
      <c r="AQ111" s="84"/>
      <c r="AR111" s="86"/>
      <c r="AT111" s="77"/>
      <c r="AV111" s="203"/>
      <c r="AW111" s="34"/>
      <c r="AX111" s="34"/>
      <c r="AY111" s="93"/>
      <c r="AZ111" s="34"/>
      <c r="BA111" s="34"/>
    </row>
    <row r="112" spans="4:53" s="15" customFormat="1" ht="12.6" customHeight="1">
      <c r="D112" s="77"/>
      <c r="F112" s="206"/>
      <c r="G112" s="164"/>
      <c r="H112" s="164"/>
      <c r="I112" s="164"/>
      <c r="J112" s="164"/>
      <c r="K112" s="183"/>
      <c r="L112" s="164"/>
      <c r="M112" s="164"/>
      <c r="N112" s="186"/>
      <c r="O112" s="186"/>
      <c r="P112" s="164"/>
      <c r="Q112" s="164"/>
      <c r="R112" s="164"/>
      <c r="S112" s="164"/>
      <c r="T112" s="164"/>
      <c r="U112" s="164"/>
      <c r="V112" s="164"/>
      <c r="W112" s="164"/>
      <c r="X112" s="164"/>
      <c r="Y112" s="187"/>
      <c r="AA112" s="77"/>
      <c r="AC112" s="206"/>
      <c r="AD112" s="34"/>
      <c r="AE112" s="34"/>
      <c r="AF112" s="34"/>
      <c r="AG112" s="34"/>
      <c r="AH112" s="34"/>
      <c r="AI112" s="85"/>
      <c r="AJ112" s="34"/>
      <c r="AK112" s="85"/>
      <c r="AL112" s="85"/>
      <c r="AM112" s="34"/>
      <c r="AN112" s="34"/>
      <c r="AO112" s="34"/>
      <c r="AP112" s="85"/>
      <c r="AQ112" s="84"/>
      <c r="AR112" s="86"/>
      <c r="AT112" s="77"/>
      <c r="AV112" s="203"/>
      <c r="AW112" s="34"/>
      <c r="AX112" s="34"/>
      <c r="AY112" s="93"/>
      <c r="AZ112" s="34"/>
      <c r="BA112" s="34"/>
    </row>
    <row r="113" spans="4:53" s="15" customFormat="1" ht="12.6" customHeight="1">
      <c r="D113" s="77"/>
      <c r="F113" s="206"/>
      <c r="G113" s="164"/>
      <c r="H113" s="164"/>
      <c r="I113" s="164"/>
      <c r="J113" s="164"/>
      <c r="K113" s="183"/>
      <c r="L113" s="164"/>
      <c r="M113" s="164"/>
      <c r="N113" s="186"/>
      <c r="O113" s="186"/>
      <c r="P113" s="164"/>
      <c r="Q113" s="164"/>
      <c r="R113" s="164"/>
      <c r="S113" s="164"/>
      <c r="T113" s="164"/>
      <c r="U113" s="164"/>
      <c r="V113" s="164"/>
      <c r="W113" s="164"/>
      <c r="X113" s="164"/>
      <c r="Y113" s="187"/>
      <c r="AA113" s="77"/>
      <c r="AC113" s="206"/>
      <c r="AD113" s="34"/>
      <c r="AE113" s="34"/>
      <c r="AF113" s="34"/>
      <c r="AG113" s="34"/>
      <c r="AH113" s="34"/>
      <c r="AI113" s="85"/>
      <c r="AJ113" s="34"/>
      <c r="AK113" s="85"/>
      <c r="AL113" s="85"/>
      <c r="AM113" s="34"/>
      <c r="AN113" s="34"/>
      <c r="AO113" s="34"/>
      <c r="AP113" s="85"/>
      <c r="AQ113" s="84"/>
      <c r="AR113" s="86"/>
      <c r="AT113" s="77"/>
      <c r="AV113" s="203"/>
      <c r="AW113" s="34"/>
      <c r="AX113" s="34"/>
      <c r="AY113" s="93"/>
      <c r="AZ113" s="34"/>
      <c r="BA113" s="34"/>
    </row>
    <row r="114" spans="4:53" s="15" customFormat="1" ht="12.6" customHeight="1">
      <c r="D114" s="77"/>
      <c r="F114" s="206"/>
      <c r="G114" s="164"/>
      <c r="H114" s="164"/>
      <c r="I114" s="164"/>
      <c r="J114" s="164"/>
      <c r="K114" s="183"/>
      <c r="L114" s="164"/>
      <c r="M114" s="164"/>
      <c r="N114" s="186"/>
      <c r="O114" s="186"/>
      <c r="P114" s="164"/>
      <c r="Q114" s="164"/>
      <c r="R114" s="164"/>
      <c r="S114" s="164"/>
      <c r="T114" s="164"/>
      <c r="U114" s="164"/>
      <c r="V114" s="164"/>
      <c r="W114" s="164"/>
      <c r="X114" s="164"/>
      <c r="Y114" s="187"/>
      <c r="AA114" s="77"/>
      <c r="AC114" s="206"/>
      <c r="AD114" s="34"/>
      <c r="AE114" s="34"/>
      <c r="AF114" s="34"/>
      <c r="AG114" s="34"/>
      <c r="AH114" s="34"/>
      <c r="AI114" s="85"/>
      <c r="AJ114" s="34"/>
      <c r="AK114" s="85"/>
      <c r="AL114" s="85"/>
      <c r="AM114" s="34"/>
      <c r="AN114" s="34"/>
      <c r="AO114" s="34"/>
      <c r="AP114" s="85"/>
      <c r="AQ114" s="84"/>
      <c r="AR114" s="86"/>
      <c r="AT114" s="77"/>
      <c r="AV114" s="203"/>
      <c r="AW114" s="34"/>
      <c r="AX114" s="34"/>
      <c r="AY114" s="93"/>
      <c r="AZ114" s="34"/>
      <c r="BA114" s="34"/>
    </row>
    <row r="115" spans="4:53" s="15" customFormat="1" ht="12.6" customHeight="1">
      <c r="D115" s="77"/>
      <c r="F115" s="206"/>
      <c r="G115" s="164"/>
      <c r="H115" s="164"/>
      <c r="I115" s="164"/>
      <c r="J115" s="164"/>
      <c r="K115" s="183"/>
      <c r="L115" s="164"/>
      <c r="M115" s="164"/>
      <c r="N115" s="186"/>
      <c r="O115" s="186"/>
      <c r="P115" s="164"/>
      <c r="Q115" s="164"/>
      <c r="R115" s="164"/>
      <c r="S115" s="164"/>
      <c r="T115" s="164"/>
      <c r="U115" s="164"/>
      <c r="V115" s="164"/>
      <c r="W115" s="164"/>
      <c r="X115" s="164"/>
      <c r="Y115" s="187"/>
      <c r="AA115" s="77"/>
      <c r="AC115" s="206"/>
      <c r="AD115" s="34"/>
      <c r="AE115" s="34"/>
      <c r="AF115" s="34"/>
      <c r="AG115" s="34"/>
      <c r="AH115" s="34"/>
      <c r="AI115" s="85"/>
      <c r="AJ115" s="34"/>
      <c r="AK115" s="85"/>
      <c r="AL115" s="85"/>
      <c r="AM115" s="34"/>
      <c r="AN115" s="34"/>
      <c r="AO115" s="34"/>
      <c r="AP115" s="85"/>
      <c r="AQ115" s="84"/>
      <c r="AR115" s="86"/>
      <c r="AT115" s="77"/>
      <c r="AV115" s="203"/>
      <c r="AW115" s="34"/>
      <c r="AX115" s="34"/>
      <c r="AY115" s="93"/>
      <c r="AZ115" s="34"/>
      <c r="BA115" s="34"/>
    </row>
    <row r="116" spans="4:53" s="15" customFormat="1" ht="12.6" customHeight="1">
      <c r="D116" s="77"/>
      <c r="F116" s="206"/>
      <c r="G116" s="164"/>
      <c r="H116" s="164"/>
      <c r="I116" s="164"/>
      <c r="J116" s="164"/>
      <c r="K116" s="183"/>
      <c r="L116" s="164"/>
      <c r="M116" s="164"/>
      <c r="N116" s="186"/>
      <c r="O116" s="186"/>
      <c r="P116" s="164"/>
      <c r="Q116" s="164"/>
      <c r="R116" s="164"/>
      <c r="S116" s="164"/>
      <c r="T116" s="164"/>
      <c r="U116" s="164"/>
      <c r="V116" s="164"/>
      <c r="W116" s="164"/>
      <c r="X116" s="164"/>
      <c r="Y116" s="187"/>
      <c r="AA116" s="77"/>
      <c r="AC116" s="206"/>
      <c r="AD116" s="34"/>
      <c r="AE116" s="34"/>
      <c r="AF116" s="34"/>
      <c r="AG116" s="34"/>
      <c r="AH116" s="34"/>
      <c r="AI116" s="85"/>
      <c r="AJ116" s="34"/>
      <c r="AK116" s="85"/>
      <c r="AL116" s="85"/>
      <c r="AM116" s="34"/>
      <c r="AN116" s="34"/>
      <c r="AO116" s="34"/>
      <c r="AP116" s="85"/>
      <c r="AQ116" s="84"/>
      <c r="AR116" s="86"/>
      <c r="AT116" s="77"/>
      <c r="AV116" s="203"/>
      <c r="AW116" s="34"/>
      <c r="AX116" s="34"/>
      <c r="AY116" s="93"/>
      <c r="AZ116" s="34"/>
      <c r="BA116" s="34"/>
    </row>
    <row r="117" spans="4:53" s="15" customFormat="1" ht="12.6" customHeight="1">
      <c r="D117" s="77"/>
      <c r="F117" s="206"/>
      <c r="G117" s="164"/>
      <c r="H117" s="164"/>
      <c r="I117" s="164"/>
      <c r="J117" s="164"/>
      <c r="K117" s="183"/>
      <c r="L117" s="164"/>
      <c r="M117" s="164"/>
      <c r="N117" s="186"/>
      <c r="O117" s="186"/>
      <c r="P117" s="164"/>
      <c r="Q117" s="164"/>
      <c r="R117" s="164"/>
      <c r="S117" s="164"/>
      <c r="T117" s="164"/>
      <c r="U117" s="164"/>
      <c r="V117" s="164"/>
      <c r="W117" s="164"/>
      <c r="X117" s="164"/>
      <c r="Y117" s="187"/>
      <c r="AA117" s="77"/>
      <c r="AC117" s="206"/>
      <c r="AD117" s="34"/>
      <c r="AE117" s="34"/>
      <c r="AF117" s="34"/>
      <c r="AG117" s="34"/>
      <c r="AH117" s="34"/>
      <c r="AI117" s="85"/>
      <c r="AJ117" s="34"/>
      <c r="AK117" s="85"/>
      <c r="AL117" s="85"/>
      <c r="AM117" s="34"/>
      <c r="AN117" s="34"/>
      <c r="AO117" s="34"/>
      <c r="AP117" s="85"/>
      <c r="AQ117" s="84"/>
      <c r="AR117" s="86"/>
      <c r="AT117" s="77"/>
      <c r="AV117" s="203"/>
      <c r="AW117" s="34"/>
      <c r="AX117" s="34"/>
      <c r="AY117" s="93"/>
      <c r="AZ117" s="34"/>
      <c r="BA117" s="34"/>
    </row>
    <row r="118" spans="4:53" s="15" customFormat="1" ht="12.6" customHeight="1">
      <c r="D118" s="77"/>
      <c r="F118" s="206"/>
      <c r="G118" s="164"/>
      <c r="H118" s="164"/>
      <c r="I118" s="164"/>
      <c r="J118" s="164"/>
      <c r="K118" s="183"/>
      <c r="L118" s="164"/>
      <c r="M118" s="164"/>
      <c r="N118" s="186"/>
      <c r="O118" s="186"/>
      <c r="P118" s="164"/>
      <c r="Q118" s="164"/>
      <c r="R118" s="164"/>
      <c r="S118" s="164"/>
      <c r="T118" s="164"/>
      <c r="U118" s="164"/>
      <c r="V118" s="164"/>
      <c r="W118" s="164"/>
      <c r="X118" s="164"/>
      <c r="Y118" s="187"/>
      <c r="AA118" s="77"/>
      <c r="AC118" s="206"/>
      <c r="AD118" s="34"/>
      <c r="AE118" s="34"/>
      <c r="AF118" s="34"/>
      <c r="AG118" s="34"/>
      <c r="AH118" s="34"/>
      <c r="AI118" s="85"/>
      <c r="AJ118" s="34"/>
      <c r="AK118" s="85"/>
      <c r="AL118" s="85"/>
      <c r="AM118" s="34"/>
      <c r="AN118" s="34"/>
      <c r="AO118" s="34"/>
      <c r="AP118" s="85"/>
      <c r="AQ118" s="84"/>
      <c r="AR118" s="86"/>
      <c r="AT118" s="77"/>
      <c r="AV118" s="203"/>
      <c r="AW118" s="34"/>
      <c r="AX118" s="34"/>
      <c r="AY118" s="93"/>
      <c r="AZ118" s="34"/>
      <c r="BA118" s="34"/>
    </row>
    <row r="119" spans="4:53" s="15" customFormat="1" ht="12.6" customHeight="1">
      <c r="D119" s="77"/>
      <c r="F119" s="206"/>
      <c r="G119" s="164"/>
      <c r="H119" s="164"/>
      <c r="I119" s="164"/>
      <c r="J119" s="164"/>
      <c r="K119" s="183"/>
      <c r="L119" s="164"/>
      <c r="M119" s="164"/>
      <c r="N119" s="186"/>
      <c r="O119" s="186"/>
      <c r="P119" s="164"/>
      <c r="Q119" s="164"/>
      <c r="R119" s="164"/>
      <c r="S119" s="164"/>
      <c r="T119" s="164"/>
      <c r="U119" s="164"/>
      <c r="V119" s="164"/>
      <c r="W119" s="164"/>
      <c r="X119" s="164"/>
      <c r="Y119" s="187"/>
      <c r="AA119" s="77"/>
      <c r="AC119" s="206"/>
      <c r="AD119" s="34"/>
      <c r="AE119" s="34"/>
      <c r="AF119" s="34"/>
      <c r="AG119" s="34"/>
      <c r="AH119" s="34"/>
      <c r="AI119" s="85"/>
      <c r="AJ119" s="34"/>
      <c r="AK119" s="85"/>
      <c r="AL119" s="85"/>
      <c r="AM119" s="34"/>
      <c r="AN119" s="34"/>
      <c r="AO119" s="34"/>
      <c r="AP119" s="85"/>
      <c r="AQ119" s="84"/>
      <c r="AR119" s="86"/>
      <c r="AT119" s="77"/>
      <c r="AV119" s="203"/>
      <c r="AW119" s="34"/>
      <c r="AX119" s="34"/>
      <c r="AY119" s="93"/>
      <c r="AZ119" s="34"/>
      <c r="BA119" s="34"/>
    </row>
    <row r="120" spans="4:53" s="15" customFormat="1" ht="12.6" customHeight="1">
      <c r="D120" s="77"/>
      <c r="F120" s="206"/>
      <c r="G120" s="164"/>
      <c r="H120" s="164"/>
      <c r="I120" s="164"/>
      <c r="J120" s="164"/>
      <c r="K120" s="183"/>
      <c r="L120" s="164"/>
      <c r="M120" s="164"/>
      <c r="N120" s="186"/>
      <c r="O120" s="186"/>
      <c r="P120" s="164"/>
      <c r="Q120" s="164"/>
      <c r="R120" s="164"/>
      <c r="S120" s="164"/>
      <c r="T120" s="164"/>
      <c r="U120" s="164"/>
      <c r="V120" s="164"/>
      <c r="W120" s="164"/>
      <c r="X120" s="164"/>
      <c r="Y120" s="187"/>
      <c r="AA120" s="77"/>
      <c r="AC120" s="206"/>
      <c r="AD120" s="34"/>
      <c r="AE120" s="34"/>
      <c r="AF120" s="34"/>
      <c r="AG120" s="34"/>
      <c r="AH120" s="34"/>
      <c r="AI120" s="85"/>
      <c r="AJ120" s="34"/>
      <c r="AK120" s="85"/>
      <c r="AL120" s="85"/>
      <c r="AM120" s="34"/>
      <c r="AN120" s="34"/>
      <c r="AO120" s="34"/>
      <c r="AP120" s="85"/>
      <c r="AQ120" s="84"/>
      <c r="AR120" s="86"/>
      <c r="AT120" s="77"/>
      <c r="AV120" s="203"/>
      <c r="AW120" s="34"/>
      <c r="AX120" s="34"/>
      <c r="AY120" s="93"/>
      <c r="AZ120" s="34"/>
      <c r="BA120" s="34"/>
    </row>
    <row r="121" spans="4:53" s="15" customFormat="1" ht="12.6" customHeight="1">
      <c r="D121" s="77"/>
      <c r="F121" s="206"/>
      <c r="G121" s="164"/>
      <c r="H121" s="164"/>
      <c r="I121" s="164"/>
      <c r="J121" s="164"/>
      <c r="K121" s="183"/>
      <c r="L121" s="164"/>
      <c r="M121" s="164"/>
      <c r="N121" s="186"/>
      <c r="O121" s="186"/>
      <c r="P121" s="164"/>
      <c r="Q121" s="164"/>
      <c r="R121" s="164"/>
      <c r="S121" s="164"/>
      <c r="T121" s="164"/>
      <c r="U121" s="164"/>
      <c r="V121" s="164"/>
      <c r="W121" s="164"/>
      <c r="X121" s="164"/>
      <c r="Y121" s="187"/>
      <c r="AA121" s="77"/>
      <c r="AC121" s="206"/>
      <c r="AD121" s="34"/>
      <c r="AE121" s="34"/>
      <c r="AF121" s="34"/>
      <c r="AG121" s="34"/>
      <c r="AH121" s="34"/>
      <c r="AI121" s="85"/>
      <c r="AJ121" s="34"/>
      <c r="AK121" s="85"/>
      <c r="AL121" s="85"/>
      <c r="AM121" s="34"/>
      <c r="AN121" s="34"/>
      <c r="AO121" s="34"/>
      <c r="AP121" s="85"/>
      <c r="AQ121" s="84"/>
      <c r="AR121" s="86"/>
      <c r="AT121" s="77"/>
      <c r="AV121" s="203"/>
      <c r="AW121" s="34"/>
      <c r="AX121" s="34"/>
      <c r="AY121" s="93"/>
      <c r="AZ121" s="34"/>
      <c r="BA121" s="34"/>
    </row>
    <row r="122" spans="4:53" s="15" customFormat="1" ht="12.6" customHeight="1">
      <c r="D122" s="77"/>
      <c r="F122" s="206"/>
      <c r="G122" s="164"/>
      <c r="H122" s="164"/>
      <c r="I122" s="164"/>
      <c r="J122" s="164"/>
      <c r="K122" s="183"/>
      <c r="L122" s="164"/>
      <c r="M122" s="164"/>
      <c r="N122" s="186"/>
      <c r="O122" s="186"/>
      <c r="P122" s="164"/>
      <c r="Q122" s="164"/>
      <c r="R122" s="164"/>
      <c r="S122" s="164"/>
      <c r="T122" s="164"/>
      <c r="U122" s="164"/>
      <c r="V122" s="164"/>
      <c r="W122" s="164"/>
      <c r="X122" s="164"/>
      <c r="Y122" s="187"/>
      <c r="AA122" s="77"/>
      <c r="AC122" s="206"/>
      <c r="AD122" s="34"/>
      <c r="AE122" s="34"/>
      <c r="AF122" s="34"/>
      <c r="AG122" s="34"/>
      <c r="AH122" s="34"/>
      <c r="AI122" s="85"/>
      <c r="AJ122" s="34"/>
      <c r="AK122" s="85"/>
      <c r="AL122" s="85"/>
      <c r="AM122" s="34"/>
      <c r="AN122" s="34"/>
      <c r="AO122" s="34"/>
      <c r="AP122" s="85"/>
      <c r="AQ122" s="84"/>
      <c r="AR122" s="86"/>
      <c r="AT122" s="77"/>
      <c r="AV122" s="203"/>
      <c r="AW122" s="34"/>
      <c r="AX122" s="34"/>
      <c r="AY122" s="93"/>
      <c r="AZ122" s="34"/>
      <c r="BA122" s="34"/>
    </row>
    <row r="123" spans="4:53" s="15" customFormat="1" ht="12.6" customHeight="1">
      <c r="D123" s="77"/>
      <c r="F123" s="206"/>
      <c r="G123" s="164"/>
      <c r="H123" s="164"/>
      <c r="I123" s="164"/>
      <c r="J123" s="164"/>
      <c r="K123" s="183"/>
      <c r="L123" s="164"/>
      <c r="M123" s="164"/>
      <c r="N123" s="186"/>
      <c r="O123" s="186"/>
      <c r="P123" s="164"/>
      <c r="Q123" s="164"/>
      <c r="R123" s="164"/>
      <c r="S123" s="164"/>
      <c r="T123" s="164"/>
      <c r="U123" s="164"/>
      <c r="V123" s="164"/>
      <c r="W123" s="164"/>
      <c r="X123" s="164"/>
      <c r="Y123" s="187"/>
      <c r="AA123" s="77"/>
      <c r="AC123" s="206"/>
      <c r="AD123" s="34"/>
      <c r="AE123" s="34"/>
      <c r="AF123" s="34"/>
      <c r="AG123" s="34"/>
      <c r="AH123" s="34"/>
      <c r="AI123" s="85"/>
      <c r="AJ123" s="34"/>
      <c r="AK123" s="85"/>
      <c r="AL123" s="85"/>
      <c r="AM123" s="34"/>
      <c r="AN123" s="34"/>
      <c r="AO123" s="34"/>
      <c r="AP123" s="85"/>
      <c r="AQ123" s="84"/>
      <c r="AR123" s="86"/>
      <c r="AT123" s="77"/>
      <c r="AV123" s="203"/>
      <c r="AW123" s="34"/>
      <c r="AX123" s="34"/>
      <c r="AY123" s="93"/>
      <c r="AZ123" s="34"/>
      <c r="BA123" s="34"/>
    </row>
    <row r="124" spans="4:53" s="15" customFormat="1" ht="12.6" customHeight="1">
      <c r="D124" s="77"/>
      <c r="F124" s="206"/>
      <c r="G124" s="164"/>
      <c r="H124" s="164"/>
      <c r="I124" s="164"/>
      <c r="J124" s="164"/>
      <c r="K124" s="183"/>
      <c r="L124" s="164"/>
      <c r="M124" s="164"/>
      <c r="N124" s="186"/>
      <c r="O124" s="186"/>
      <c r="P124" s="164"/>
      <c r="Q124" s="164"/>
      <c r="R124" s="164"/>
      <c r="S124" s="164"/>
      <c r="T124" s="164"/>
      <c r="U124" s="164"/>
      <c r="V124" s="164"/>
      <c r="W124" s="164"/>
      <c r="X124" s="164"/>
      <c r="Y124" s="187"/>
      <c r="AA124" s="77"/>
      <c r="AC124" s="206"/>
      <c r="AD124" s="34"/>
      <c r="AE124" s="34"/>
      <c r="AF124" s="34"/>
      <c r="AG124" s="34"/>
      <c r="AH124" s="34"/>
      <c r="AI124" s="85"/>
      <c r="AJ124" s="34"/>
      <c r="AK124" s="85"/>
      <c r="AL124" s="85"/>
      <c r="AM124" s="34"/>
      <c r="AN124" s="34"/>
      <c r="AO124" s="34"/>
      <c r="AP124" s="85"/>
      <c r="AQ124" s="84"/>
      <c r="AR124" s="86"/>
      <c r="AT124" s="77"/>
      <c r="AV124" s="203"/>
      <c r="AW124" s="34"/>
      <c r="AX124" s="34"/>
      <c r="AY124" s="93"/>
      <c r="AZ124" s="34"/>
      <c r="BA124" s="34"/>
    </row>
    <row r="125" spans="4:53" s="15" customFormat="1" ht="12.6" customHeight="1">
      <c r="D125" s="77"/>
      <c r="F125" s="206"/>
      <c r="G125" s="164"/>
      <c r="H125" s="164"/>
      <c r="I125" s="164"/>
      <c r="J125" s="164"/>
      <c r="K125" s="183"/>
      <c r="L125" s="164"/>
      <c r="M125" s="164"/>
      <c r="N125" s="186"/>
      <c r="O125" s="186"/>
      <c r="P125" s="164"/>
      <c r="Q125" s="164"/>
      <c r="R125" s="164"/>
      <c r="S125" s="164"/>
      <c r="T125" s="164"/>
      <c r="U125" s="164"/>
      <c r="V125" s="164"/>
      <c r="W125" s="164"/>
      <c r="X125" s="164"/>
      <c r="Y125" s="187"/>
      <c r="AA125" s="77"/>
      <c r="AC125" s="206"/>
      <c r="AD125" s="34"/>
      <c r="AE125" s="34"/>
      <c r="AF125" s="34"/>
      <c r="AG125" s="34"/>
      <c r="AH125" s="34"/>
      <c r="AI125" s="85"/>
      <c r="AJ125" s="34"/>
      <c r="AK125" s="85"/>
      <c r="AL125" s="85"/>
      <c r="AM125" s="34"/>
      <c r="AN125" s="34"/>
      <c r="AO125" s="34"/>
      <c r="AP125" s="85"/>
      <c r="AQ125" s="84"/>
      <c r="AR125" s="86"/>
      <c r="AT125" s="77"/>
      <c r="AV125" s="203"/>
      <c r="AW125" s="34"/>
      <c r="AX125" s="34"/>
      <c r="AY125" s="93"/>
      <c r="AZ125" s="34"/>
      <c r="BA125" s="34"/>
    </row>
    <row r="126" spans="4:53" s="15" customFormat="1" ht="12.6" customHeight="1">
      <c r="D126" s="77"/>
      <c r="F126" s="206"/>
      <c r="G126" s="164"/>
      <c r="H126" s="164"/>
      <c r="I126" s="164"/>
      <c r="J126" s="164"/>
      <c r="K126" s="183"/>
      <c r="L126" s="164"/>
      <c r="M126" s="164"/>
      <c r="N126" s="186"/>
      <c r="O126" s="186"/>
      <c r="P126" s="164"/>
      <c r="Q126" s="164"/>
      <c r="R126" s="164"/>
      <c r="S126" s="164"/>
      <c r="T126" s="164"/>
      <c r="U126" s="164"/>
      <c r="V126" s="164"/>
      <c r="W126" s="164"/>
      <c r="X126" s="164"/>
      <c r="Y126" s="187"/>
      <c r="AA126" s="77"/>
      <c r="AC126" s="206"/>
      <c r="AD126" s="34"/>
      <c r="AE126" s="34"/>
      <c r="AF126" s="34"/>
      <c r="AG126" s="34"/>
      <c r="AH126" s="34"/>
      <c r="AI126" s="85"/>
      <c r="AJ126" s="34"/>
      <c r="AK126" s="85"/>
      <c r="AL126" s="85"/>
      <c r="AM126" s="34"/>
      <c r="AN126" s="34"/>
      <c r="AO126" s="34"/>
      <c r="AP126" s="85"/>
      <c r="AQ126" s="84"/>
      <c r="AR126" s="86"/>
      <c r="AT126" s="77"/>
      <c r="AV126" s="203"/>
      <c r="AW126" s="34"/>
      <c r="AX126" s="34"/>
      <c r="AY126" s="93"/>
      <c r="AZ126" s="34"/>
      <c r="BA126" s="34"/>
    </row>
    <row r="127" spans="4:53" s="15" customFormat="1" ht="12.6" customHeight="1">
      <c r="D127" s="77"/>
      <c r="F127" s="206"/>
      <c r="G127" s="164"/>
      <c r="H127" s="164"/>
      <c r="I127" s="164"/>
      <c r="J127" s="164"/>
      <c r="K127" s="183"/>
      <c r="L127" s="164"/>
      <c r="M127" s="164"/>
      <c r="N127" s="186"/>
      <c r="O127" s="186"/>
      <c r="P127" s="164"/>
      <c r="Q127" s="164"/>
      <c r="R127" s="164"/>
      <c r="S127" s="164"/>
      <c r="T127" s="164"/>
      <c r="U127" s="164"/>
      <c r="V127" s="164"/>
      <c r="W127" s="164"/>
      <c r="X127" s="164"/>
      <c r="Y127" s="187"/>
      <c r="AA127" s="77"/>
      <c r="AC127" s="206"/>
      <c r="AD127" s="34"/>
      <c r="AE127" s="34"/>
      <c r="AF127" s="34"/>
      <c r="AG127" s="34"/>
      <c r="AH127" s="34"/>
      <c r="AI127" s="85"/>
      <c r="AJ127" s="34"/>
      <c r="AK127" s="85"/>
      <c r="AL127" s="85"/>
      <c r="AM127" s="34"/>
      <c r="AN127" s="34"/>
      <c r="AO127" s="34"/>
      <c r="AP127" s="85"/>
      <c r="AQ127" s="84"/>
      <c r="AR127" s="86"/>
      <c r="AT127" s="77"/>
      <c r="AV127" s="203"/>
      <c r="AW127" s="34"/>
      <c r="AX127" s="34"/>
      <c r="AY127" s="93"/>
      <c r="AZ127" s="34"/>
      <c r="BA127" s="34"/>
    </row>
    <row r="128" spans="4:53" s="15" customFormat="1" ht="12.6" customHeight="1">
      <c r="D128" s="77"/>
      <c r="F128" s="206"/>
      <c r="G128" s="164"/>
      <c r="H128" s="164"/>
      <c r="I128" s="164"/>
      <c r="J128" s="164"/>
      <c r="K128" s="183"/>
      <c r="L128" s="164"/>
      <c r="M128" s="164"/>
      <c r="N128" s="186"/>
      <c r="O128" s="186"/>
      <c r="P128" s="164"/>
      <c r="Q128" s="164"/>
      <c r="R128" s="164"/>
      <c r="S128" s="164"/>
      <c r="T128" s="164"/>
      <c r="U128" s="164"/>
      <c r="V128" s="164"/>
      <c r="W128" s="164"/>
      <c r="X128" s="164"/>
      <c r="Y128" s="187"/>
      <c r="AA128" s="77"/>
      <c r="AC128" s="206"/>
      <c r="AD128" s="34"/>
      <c r="AE128" s="34"/>
      <c r="AF128" s="34"/>
      <c r="AG128" s="34"/>
      <c r="AH128" s="34"/>
      <c r="AI128" s="85"/>
      <c r="AJ128" s="34"/>
      <c r="AK128" s="85"/>
      <c r="AL128" s="85"/>
      <c r="AM128" s="34"/>
      <c r="AN128" s="34"/>
      <c r="AO128" s="34"/>
      <c r="AP128" s="85"/>
      <c r="AQ128" s="84"/>
      <c r="AR128" s="86"/>
      <c r="AT128" s="77"/>
      <c r="AV128" s="203"/>
      <c r="AW128" s="34"/>
      <c r="AX128" s="34"/>
      <c r="AY128" s="93"/>
      <c r="AZ128" s="34"/>
      <c r="BA128" s="34"/>
    </row>
    <row r="129" spans="4:53" s="15" customFormat="1" ht="12.6" customHeight="1">
      <c r="D129" s="77"/>
      <c r="F129" s="206"/>
      <c r="G129" s="164"/>
      <c r="H129" s="164"/>
      <c r="I129" s="164"/>
      <c r="J129" s="164"/>
      <c r="K129" s="183"/>
      <c r="L129" s="164"/>
      <c r="M129" s="164"/>
      <c r="N129" s="186"/>
      <c r="O129" s="186"/>
      <c r="P129" s="164"/>
      <c r="Q129" s="164"/>
      <c r="R129" s="164"/>
      <c r="S129" s="164"/>
      <c r="T129" s="164"/>
      <c r="U129" s="164"/>
      <c r="V129" s="164"/>
      <c r="W129" s="164"/>
      <c r="X129" s="164"/>
      <c r="Y129" s="187"/>
      <c r="AA129" s="77"/>
      <c r="AC129" s="206"/>
      <c r="AD129" s="34"/>
      <c r="AE129" s="34"/>
      <c r="AF129" s="34"/>
      <c r="AG129" s="34"/>
      <c r="AH129" s="34"/>
      <c r="AI129" s="85"/>
      <c r="AJ129" s="34"/>
      <c r="AK129" s="85"/>
      <c r="AL129" s="85"/>
      <c r="AM129" s="34"/>
      <c r="AN129" s="34"/>
      <c r="AO129" s="34"/>
      <c r="AP129" s="85"/>
      <c r="AQ129" s="84"/>
      <c r="AR129" s="86"/>
      <c r="AT129" s="77"/>
      <c r="AV129" s="203"/>
      <c r="AW129" s="34"/>
      <c r="AX129" s="34"/>
      <c r="AY129" s="93"/>
      <c r="AZ129" s="34"/>
      <c r="BA129" s="34"/>
    </row>
    <row r="130" spans="4:53" s="15" customFormat="1" ht="12.6" customHeight="1">
      <c r="D130" s="77"/>
      <c r="F130" s="206"/>
      <c r="G130" s="164"/>
      <c r="H130" s="164"/>
      <c r="I130" s="164"/>
      <c r="J130" s="164"/>
      <c r="K130" s="183"/>
      <c r="L130" s="164"/>
      <c r="M130" s="164"/>
      <c r="N130" s="186"/>
      <c r="O130" s="186"/>
      <c r="P130" s="164"/>
      <c r="Q130" s="164"/>
      <c r="R130" s="164"/>
      <c r="S130" s="164"/>
      <c r="T130" s="164"/>
      <c r="U130" s="164"/>
      <c r="V130" s="164"/>
      <c r="W130" s="164"/>
      <c r="X130" s="164"/>
      <c r="Y130" s="187"/>
      <c r="AA130" s="77"/>
      <c r="AC130" s="206"/>
      <c r="AD130" s="34"/>
      <c r="AE130" s="34"/>
      <c r="AF130" s="34"/>
      <c r="AG130" s="34"/>
      <c r="AH130" s="34"/>
      <c r="AI130" s="85"/>
      <c r="AJ130" s="34"/>
      <c r="AK130" s="85"/>
      <c r="AL130" s="85"/>
      <c r="AM130" s="34"/>
      <c r="AN130" s="34"/>
      <c r="AO130" s="34"/>
      <c r="AP130" s="85"/>
      <c r="AQ130" s="84"/>
      <c r="AR130" s="86"/>
      <c r="AT130" s="77"/>
      <c r="AV130" s="203"/>
      <c r="AW130" s="34"/>
      <c r="AX130" s="34"/>
      <c r="AY130" s="93"/>
      <c r="AZ130" s="34"/>
      <c r="BA130" s="34"/>
    </row>
    <row r="131" spans="4:53" s="15" customFormat="1" ht="12.6" customHeight="1">
      <c r="D131" s="77"/>
      <c r="F131" s="206"/>
      <c r="G131" s="164"/>
      <c r="H131" s="164"/>
      <c r="I131" s="164"/>
      <c r="J131" s="164"/>
      <c r="K131" s="183"/>
      <c r="L131" s="164"/>
      <c r="M131" s="164"/>
      <c r="N131" s="186"/>
      <c r="O131" s="186"/>
      <c r="P131" s="164"/>
      <c r="Q131" s="164"/>
      <c r="R131" s="164"/>
      <c r="S131" s="164"/>
      <c r="T131" s="164"/>
      <c r="U131" s="164"/>
      <c r="V131" s="164"/>
      <c r="W131" s="164"/>
      <c r="X131" s="164"/>
      <c r="Y131" s="187"/>
      <c r="AA131" s="77"/>
      <c r="AC131" s="206"/>
      <c r="AD131" s="34"/>
      <c r="AE131" s="34"/>
      <c r="AF131" s="34"/>
      <c r="AG131" s="34"/>
      <c r="AH131" s="34"/>
      <c r="AI131" s="85"/>
      <c r="AJ131" s="34"/>
      <c r="AK131" s="85"/>
      <c r="AL131" s="85"/>
      <c r="AM131" s="34"/>
      <c r="AN131" s="34"/>
      <c r="AO131" s="34"/>
      <c r="AP131" s="85"/>
      <c r="AQ131" s="84"/>
      <c r="AR131" s="86"/>
      <c r="AT131" s="77"/>
      <c r="AV131" s="203"/>
      <c r="AW131" s="34"/>
      <c r="AX131" s="34"/>
      <c r="AY131" s="93"/>
      <c r="AZ131" s="34"/>
      <c r="BA131" s="34"/>
    </row>
    <row r="132" spans="4:53" s="15" customFormat="1" ht="12.6" customHeight="1">
      <c r="D132" s="77"/>
      <c r="F132" s="206"/>
      <c r="G132" s="164"/>
      <c r="H132" s="164"/>
      <c r="I132" s="164"/>
      <c r="J132" s="164"/>
      <c r="K132" s="183"/>
      <c r="L132" s="164"/>
      <c r="M132" s="164"/>
      <c r="N132" s="186"/>
      <c r="O132" s="186"/>
      <c r="P132" s="164"/>
      <c r="Q132" s="164"/>
      <c r="R132" s="164"/>
      <c r="S132" s="164"/>
      <c r="T132" s="164"/>
      <c r="U132" s="164"/>
      <c r="V132" s="164"/>
      <c r="W132" s="164"/>
      <c r="X132" s="164"/>
      <c r="Y132" s="187"/>
      <c r="AA132" s="77"/>
      <c r="AC132" s="206"/>
      <c r="AD132" s="34"/>
      <c r="AE132" s="34"/>
      <c r="AF132" s="34"/>
      <c r="AG132" s="34"/>
      <c r="AH132" s="34"/>
      <c r="AI132" s="85"/>
      <c r="AJ132" s="34"/>
      <c r="AK132" s="85"/>
      <c r="AL132" s="85"/>
      <c r="AM132" s="34"/>
      <c r="AN132" s="34"/>
      <c r="AO132" s="34"/>
      <c r="AP132" s="85"/>
      <c r="AQ132" s="84"/>
      <c r="AR132" s="86"/>
      <c r="AT132" s="77"/>
      <c r="AV132" s="203"/>
      <c r="AW132" s="34"/>
      <c r="AX132" s="34"/>
      <c r="AY132" s="93"/>
      <c r="AZ132" s="34"/>
      <c r="BA132" s="34"/>
    </row>
    <row r="133" spans="4:53" s="15" customFormat="1" ht="12.6" customHeight="1">
      <c r="D133" s="77"/>
      <c r="F133" s="206"/>
      <c r="G133" s="164"/>
      <c r="H133" s="164"/>
      <c r="I133" s="164"/>
      <c r="J133" s="164"/>
      <c r="K133" s="183"/>
      <c r="L133" s="164"/>
      <c r="M133" s="164"/>
      <c r="N133" s="186"/>
      <c r="O133" s="186"/>
      <c r="P133" s="164"/>
      <c r="Q133" s="164"/>
      <c r="R133" s="164"/>
      <c r="S133" s="164"/>
      <c r="T133" s="164"/>
      <c r="U133" s="164"/>
      <c r="V133" s="164"/>
      <c r="W133" s="164"/>
      <c r="X133" s="164"/>
      <c r="Y133" s="187"/>
      <c r="AA133" s="77"/>
      <c r="AC133" s="206"/>
      <c r="AD133" s="34"/>
      <c r="AE133" s="34"/>
      <c r="AF133" s="34"/>
      <c r="AG133" s="34"/>
      <c r="AH133" s="34"/>
      <c r="AI133" s="85"/>
      <c r="AJ133" s="34"/>
      <c r="AK133" s="85"/>
      <c r="AL133" s="85"/>
      <c r="AM133" s="34"/>
      <c r="AN133" s="34"/>
      <c r="AO133" s="34"/>
      <c r="AP133" s="85"/>
      <c r="AQ133" s="84"/>
      <c r="AR133" s="86"/>
      <c r="AT133" s="77"/>
      <c r="AV133" s="203"/>
      <c r="AW133" s="34"/>
      <c r="AX133" s="34"/>
      <c r="AY133" s="93"/>
      <c r="AZ133" s="34"/>
      <c r="BA133" s="34"/>
    </row>
    <row r="134" spans="4:53" s="15" customFormat="1" ht="12.6" customHeight="1">
      <c r="D134" s="77"/>
      <c r="F134" s="206"/>
      <c r="G134" s="164"/>
      <c r="H134" s="164"/>
      <c r="I134" s="164"/>
      <c r="J134" s="164"/>
      <c r="K134" s="183"/>
      <c r="L134" s="164"/>
      <c r="M134" s="164"/>
      <c r="N134" s="186"/>
      <c r="O134" s="186"/>
      <c r="P134" s="164"/>
      <c r="Q134" s="164"/>
      <c r="R134" s="164"/>
      <c r="S134" s="164"/>
      <c r="T134" s="164"/>
      <c r="U134" s="164"/>
      <c r="V134" s="164"/>
      <c r="W134" s="164"/>
      <c r="X134" s="164"/>
      <c r="Y134" s="187"/>
      <c r="AA134" s="77"/>
      <c r="AC134" s="206"/>
      <c r="AD134" s="34"/>
      <c r="AE134" s="34"/>
      <c r="AF134" s="34"/>
      <c r="AG134" s="34"/>
      <c r="AH134" s="34"/>
      <c r="AI134" s="85"/>
      <c r="AJ134" s="34"/>
      <c r="AK134" s="85"/>
      <c r="AL134" s="85"/>
      <c r="AM134" s="34"/>
      <c r="AN134" s="34"/>
      <c r="AO134" s="34"/>
      <c r="AP134" s="85"/>
      <c r="AQ134" s="84"/>
      <c r="AR134" s="86"/>
      <c r="AT134" s="77"/>
      <c r="AV134" s="203"/>
      <c r="AW134" s="34"/>
      <c r="AX134" s="34"/>
      <c r="AY134" s="93"/>
      <c r="AZ134" s="34"/>
      <c r="BA134" s="34"/>
    </row>
    <row r="135" spans="4:53" s="15" customFormat="1" ht="12.6" customHeight="1">
      <c r="D135" s="77"/>
      <c r="F135" s="206"/>
      <c r="G135" s="164"/>
      <c r="H135" s="164"/>
      <c r="I135" s="164"/>
      <c r="J135" s="164"/>
      <c r="K135" s="183"/>
      <c r="L135" s="164"/>
      <c r="M135" s="164"/>
      <c r="N135" s="186"/>
      <c r="O135" s="186"/>
      <c r="P135" s="164"/>
      <c r="Q135" s="164"/>
      <c r="R135" s="164"/>
      <c r="S135" s="164"/>
      <c r="T135" s="164"/>
      <c r="U135" s="164"/>
      <c r="V135" s="164"/>
      <c r="W135" s="164"/>
      <c r="X135" s="164"/>
      <c r="Y135" s="187"/>
      <c r="AA135" s="77"/>
      <c r="AC135" s="206"/>
      <c r="AD135" s="34"/>
      <c r="AE135" s="34"/>
      <c r="AF135" s="34"/>
      <c r="AG135" s="34"/>
      <c r="AH135" s="34"/>
      <c r="AI135" s="85"/>
      <c r="AJ135" s="34"/>
      <c r="AK135" s="85"/>
      <c r="AL135" s="85"/>
      <c r="AM135" s="34"/>
      <c r="AN135" s="34"/>
      <c r="AO135" s="34"/>
      <c r="AP135" s="85"/>
      <c r="AQ135" s="84"/>
      <c r="AR135" s="86"/>
      <c r="AT135" s="77"/>
      <c r="AV135" s="203"/>
      <c r="AW135" s="34"/>
      <c r="AX135" s="34"/>
      <c r="AY135" s="93"/>
      <c r="AZ135" s="34"/>
      <c r="BA135" s="34"/>
    </row>
    <row r="136" spans="4:53" s="15" customFormat="1" ht="12.6" customHeight="1">
      <c r="D136" s="77"/>
      <c r="F136" s="206"/>
      <c r="G136" s="164"/>
      <c r="H136" s="164"/>
      <c r="I136" s="164"/>
      <c r="J136" s="164"/>
      <c r="K136" s="183"/>
      <c r="L136" s="164"/>
      <c r="M136" s="164"/>
      <c r="N136" s="186"/>
      <c r="O136" s="186"/>
      <c r="P136" s="164"/>
      <c r="Q136" s="164"/>
      <c r="R136" s="164"/>
      <c r="S136" s="164"/>
      <c r="T136" s="164"/>
      <c r="U136" s="164"/>
      <c r="V136" s="164"/>
      <c r="W136" s="164"/>
      <c r="X136" s="164"/>
      <c r="Y136" s="187"/>
      <c r="AA136" s="77"/>
      <c r="AC136" s="206"/>
      <c r="AD136" s="34"/>
      <c r="AE136" s="34"/>
      <c r="AF136" s="34"/>
      <c r="AG136" s="34"/>
      <c r="AH136" s="34"/>
      <c r="AI136" s="85"/>
      <c r="AJ136" s="34"/>
      <c r="AK136" s="85"/>
      <c r="AL136" s="85"/>
      <c r="AM136" s="34"/>
      <c r="AN136" s="34"/>
      <c r="AO136" s="34"/>
      <c r="AP136" s="85"/>
      <c r="AQ136" s="84"/>
      <c r="AR136" s="86"/>
      <c r="AT136" s="77"/>
      <c r="AV136" s="203"/>
      <c r="AW136" s="34"/>
      <c r="AX136" s="34"/>
      <c r="AY136" s="93"/>
      <c r="AZ136" s="34"/>
      <c r="BA136" s="34"/>
    </row>
    <row r="137" spans="4:53" s="15" customFormat="1" ht="12.6" customHeight="1">
      <c r="D137" s="77"/>
      <c r="F137" s="206"/>
      <c r="G137" s="164"/>
      <c r="H137" s="164"/>
      <c r="I137" s="164"/>
      <c r="J137" s="164"/>
      <c r="K137" s="183"/>
      <c r="L137" s="164"/>
      <c r="M137" s="164"/>
      <c r="N137" s="186"/>
      <c r="O137" s="186"/>
      <c r="P137" s="164"/>
      <c r="Q137" s="164"/>
      <c r="R137" s="164"/>
      <c r="S137" s="164"/>
      <c r="T137" s="164"/>
      <c r="U137" s="164"/>
      <c r="V137" s="164"/>
      <c r="W137" s="164"/>
      <c r="X137" s="164"/>
      <c r="Y137" s="187"/>
      <c r="AA137" s="77"/>
      <c r="AC137" s="206"/>
      <c r="AD137" s="34"/>
      <c r="AE137" s="34"/>
      <c r="AF137" s="34"/>
      <c r="AG137" s="34"/>
      <c r="AH137" s="34"/>
      <c r="AI137" s="85"/>
      <c r="AJ137" s="34"/>
      <c r="AK137" s="85"/>
      <c r="AL137" s="85"/>
      <c r="AM137" s="34"/>
      <c r="AN137" s="34"/>
      <c r="AO137" s="34"/>
      <c r="AP137" s="85"/>
      <c r="AQ137" s="84"/>
      <c r="AR137" s="86"/>
      <c r="AT137" s="77"/>
      <c r="AV137" s="203"/>
      <c r="AW137" s="34"/>
      <c r="AX137" s="34"/>
      <c r="AY137" s="93"/>
      <c r="AZ137" s="34"/>
      <c r="BA137" s="34"/>
    </row>
    <row r="138" spans="4:53" s="15" customFormat="1" ht="12.6" customHeight="1">
      <c r="D138" s="77"/>
      <c r="F138" s="206"/>
      <c r="G138" s="164"/>
      <c r="H138" s="164"/>
      <c r="I138" s="164"/>
      <c r="J138" s="164"/>
      <c r="K138" s="183"/>
      <c r="L138" s="164"/>
      <c r="M138" s="164"/>
      <c r="N138" s="186"/>
      <c r="O138" s="186"/>
      <c r="P138" s="164"/>
      <c r="Q138" s="164"/>
      <c r="R138" s="164"/>
      <c r="S138" s="164"/>
      <c r="T138" s="164"/>
      <c r="U138" s="164"/>
      <c r="V138" s="164"/>
      <c r="W138" s="164"/>
      <c r="X138" s="164"/>
      <c r="Y138" s="187"/>
      <c r="AA138" s="77"/>
      <c r="AC138" s="206"/>
      <c r="AD138" s="34"/>
      <c r="AE138" s="34"/>
      <c r="AF138" s="34"/>
      <c r="AG138" s="34"/>
      <c r="AH138" s="34"/>
      <c r="AI138" s="85"/>
      <c r="AJ138" s="34"/>
      <c r="AK138" s="85"/>
      <c r="AL138" s="85"/>
      <c r="AM138" s="34"/>
      <c r="AN138" s="34"/>
      <c r="AO138" s="34"/>
      <c r="AP138" s="85"/>
      <c r="AQ138" s="84"/>
      <c r="AR138" s="86"/>
      <c r="AT138" s="77"/>
      <c r="AV138" s="203"/>
      <c r="AW138" s="34"/>
      <c r="AX138" s="34"/>
      <c r="AY138" s="93"/>
      <c r="AZ138" s="34"/>
      <c r="BA138" s="34"/>
    </row>
    <row r="139" spans="4:53" s="15" customFormat="1" ht="12.6" customHeight="1">
      <c r="D139" s="77"/>
      <c r="F139" s="206"/>
      <c r="G139" s="164"/>
      <c r="H139" s="164"/>
      <c r="I139" s="164"/>
      <c r="J139" s="164"/>
      <c r="K139" s="183"/>
      <c r="L139" s="164"/>
      <c r="M139" s="164"/>
      <c r="N139" s="186"/>
      <c r="O139" s="186"/>
      <c r="P139" s="164"/>
      <c r="Q139" s="164"/>
      <c r="R139" s="164"/>
      <c r="S139" s="164"/>
      <c r="T139" s="164"/>
      <c r="U139" s="164"/>
      <c r="V139" s="164"/>
      <c r="W139" s="164"/>
      <c r="X139" s="164"/>
      <c r="Y139" s="187"/>
      <c r="AA139" s="77"/>
      <c r="AC139" s="206"/>
      <c r="AD139" s="34"/>
      <c r="AE139" s="34"/>
      <c r="AF139" s="34"/>
      <c r="AG139" s="34"/>
      <c r="AH139" s="34"/>
      <c r="AI139" s="85"/>
      <c r="AJ139" s="34"/>
      <c r="AK139" s="85"/>
      <c r="AL139" s="85"/>
      <c r="AM139" s="34"/>
      <c r="AN139" s="34"/>
      <c r="AO139" s="34"/>
      <c r="AP139" s="85"/>
      <c r="AQ139" s="84"/>
      <c r="AR139" s="86"/>
      <c r="AT139" s="77"/>
      <c r="AV139" s="203"/>
      <c r="AW139" s="34"/>
      <c r="AX139" s="34"/>
      <c r="AY139" s="93"/>
      <c r="AZ139" s="34"/>
      <c r="BA139" s="34"/>
    </row>
    <row r="140" spans="4:53" s="15" customFormat="1" ht="12.6" customHeight="1">
      <c r="D140" s="77"/>
      <c r="F140" s="206"/>
      <c r="G140" s="164"/>
      <c r="H140" s="164"/>
      <c r="I140" s="164"/>
      <c r="J140" s="164"/>
      <c r="K140" s="183"/>
      <c r="L140" s="164"/>
      <c r="M140" s="164"/>
      <c r="N140" s="186"/>
      <c r="O140" s="186"/>
      <c r="P140" s="164"/>
      <c r="Q140" s="164"/>
      <c r="R140" s="164"/>
      <c r="S140" s="164"/>
      <c r="T140" s="164"/>
      <c r="U140" s="164"/>
      <c r="V140" s="164"/>
      <c r="W140" s="164"/>
      <c r="X140" s="164"/>
      <c r="Y140" s="187"/>
      <c r="AA140" s="77"/>
      <c r="AC140" s="206"/>
      <c r="AD140" s="34"/>
      <c r="AE140" s="34"/>
      <c r="AF140" s="34"/>
      <c r="AG140" s="34"/>
      <c r="AH140" s="34"/>
      <c r="AI140" s="85"/>
      <c r="AJ140" s="34"/>
      <c r="AK140" s="85"/>
      <c r="AL140" s="85"/>
      <c r="AM140" s="34"/>
      <c r="AN140" s="34"/>
      <c r="AO140" s="34"/>
      <c r="AP140" s="85"/>
      <c r="AQ140" s="84"/>
      <c r="AR140" s="86"/>
      <c r="AT140" s="77"/>
      <c r="AV140" s="203"/>
      <c r="AW140" s="34"/>
      <c r="AX140" s="34"/>
      <c r="AY140" s="93"/>
      <c r="AZ140" s="34"/>
      <c r="BA140" s="34"/>
    </row>
    <row r="141" spans="4:53" s="15" customFormat="1" ht="12.6" customHeight="1">
      <c r="D141" s="77"/>
      <c r="F141" s="206"/>
      <c r="G141" s="164"/>
      <c r="H141" s="164"/>
      <c r="I141" s="164"/>
      <c r="J141" s="164"/>
      <c r="K141" s="183"/>
      <c r="L141" s="164"/>
      <c r="M141" s="164"/>
      <c r="N141" s="186"/>
      <c r="O141" s="186"/>
      <c r="P141" s="164"/>
      <c r="Q141" s="164"/>
      <c r="R141" s="164"/>
      <c r="S141" s="164"/>
      <c r="T141" s="164"/>
      <c r="U141" s="164"/>
      <c r="V141" s="164"/>
      <c r="W141" s="164"/>
      <c r="X141" s="164"/>
      <c r="Y141" s="187"/>
      <c r="AA141" s="77"/>
      <c r="AC141" s="206"/>
      <c r="AD141" s="34"/>
      <c r="AE141" s="34"/>
      <c r="AF141" s="34"/>
      <c r="AG141" s="34"/>
      <c r="AH141" s="34"/>
      <c r="AI141" s="85"/>
      <c r="AJ141" s="34"/>
      <c r="AK141" s="85"/>
      <c r="AL141" s="85"/>
      <c r="AM141" s="34"/>
      <c r="AN141" s="34"/>
      <c r="AO141" s="34"/>
      <c r="AP141" s="85"/>
      <c r="AQ141" s="84"/>
      <c r="AR141" s="86"/>
      <c r="AT141" s="77"/>
      <c r="AV141" s="203"/>
      <c r="AW141" s="34"/>
      <c r="AX141" s="34"/>
      <c r="AY141" s="93"/>
      <c r="AZ141" s="34"/>
      <c r="BA141" s="34"/>
    </row>
    <row r="142" spans="4:53" s="15" customFormat="1" ht="12.6" customHeight="1">
      <c r="D142" s="77"/>
      <c r="F142" s="206"/>
      <c r="G142" s="164"/>
      <c r="H142" s="164"/>
      <c r="I142" s="164"/>
      <c r="J142" s="164"/>
      <c r="K142" s="183"/>
      <c r="L142" s="164"/>
      <c r="M142" s="164"/>
      <c r="N142" s="186"/>
      <c r="O142" s="186"/>
      <c r="P142" s="164"/>
      <c r="Q142" s="164"/>
      <c r="R142" s="164"/>
      <c r="S142" s="164"/>
      <c r="T142" s="164"/>
      <c r="U142" s="164"/>
      <c r="V142" s="164"/>
      <c r="W142" s="164"/>
      <c r="X142" s="164"/>
      <c r="Y142" s="187"/>
      <c r="AA142" s="77"/>
      <c r="AC142" s="206"/>
      <c r="AD142" s="34"/>
      <c r="AE142" s="34"/>
      <c r="AF142" s="34"/>
      <c r="AG142" s="34"/>
      <c r="AH142" s="34"/>
      <c r="AI142" s="85"/>
      <c r="AJ142" s="34"/>
      <c r="AK142" s="85"/>
      <c r="AL142" s="85"/>
      <c r="AM142" s="34"/>
      <c r="AN142" s="34"/>
      <c r="AO142" s="34"/>
      <c r="AP142" s="85"/>
      <c r="AQ142" s="84"/>
      <c r="AR142" s="86"/>
      <c r="AT142" s="77"/>
      <c r="AV142" s="203"/>
      <c r="AW142" s="34"/>
      <c r="AX142" s="34"/>
      <c r="AY142" s="93"/>
      <c r="AZ142" s="34"/>
      <c r="BA142" s="34"/>
    </row>
    <row r="143" spans="4:53" s="15" customFormat="1" ht="12.6" customHeight="1">
      <c r="D143" s="77"/>
      <c r="F143" s="206"/>
      <c r="G143" s="164"/>
      <c r="H143" s="164"/>
      <c r="I143" s="164"/>
      <c r="J143" s="164"/>
      <c r="K143" s="183"/>
      <c r="L143" s="164"/>
      <c r="M143" s="164"/>
      <c r="N143" s="186"/>
      <c r="O143" s="186"/>
      <c r="P143" s="164"/>
      <c r="Q143" s="164"/>
      <c r="R143" s="164"/>
      <c r="S143" s="164"/>
      <c r="T143" s="164"/>
      <c r="U143" s="164"/>
      <c r="V143" s="164"/>
      <c r="W143" s="164"/>
      <c r="X143" s="164"/>
      <c r="Y143" s="187"/>
      <c r="AA143" s="77"/>
      <c r="AC143" s="206"/>
      <c r="AD143" s="34"/>
      <c r="AE143" s="34"/>
      <c r="AF143" s="34"/>
      <c r="AG143" s="34"/>
      <c r="AH143" s="34"/>
      <c r="AI143" s="85"/>
      <c r="AJ143" s="34"/>
      <c r="AK143" s="85"/>
      <c r="AL143" s="85"/>
      <c r="AM143" s="34"/>
      <c r="AN143" s="34"/>
      <c r="AO143" s="34"/>
      <c r="AP143" s="85"/>
      <c r="AQ143" s="84"/>
      <c r="AR143" s="86"/>
      <c r="AT143" s="77"/>
      <c r="AV143" s="203"/>
      <c r="AW143" s="34"/>
      <c r="AX143" s="34"/>
      <c r="AY143" s="93"/>
      <c r="AZ143" s="34"/>
      <c r="BA143" s="34"/>
    </row>
    <row r="144" spans="4:53" s="15" customFormat="1" ht="12.6" customHeight="1">
      <c r="D144" s="77"/>
      <c r="F144" s="206"/>
      <c r="G144" s="164"/>
      <c r="H144" s="164"/>
      <c r="I144" s="164"/>
      <c r="J144" s="164"/>
      <c r="K144" s="183"/>
      <c r="L144" s="164"/>
      <c r="M144" s="164"/>
      <c r="N144" s="186"/>
      <c r="O144" s="186"/>
      <c r="P144" s="164"/>
      <c r="Q144" s="164"/>
      <c r="R144" s="164"/>
      <c r="S144" s="164"/>
      <c r="T144" s="164"/>
      <c r="U144" s="164"/>
      <c r="V144" s="164"/>
      <c r="W144" s="164"/>
      <c r="X144" s="164"/>
      <c r="Y144" s="187"/>
      <c r="AA144" s="77"/>
      <c r="AC144" s="206"/>
      <c r="AD144" s="34"/>
      <c r="AE144" s="34"/>
      <c r="AF144" s="34"/>
      <c r="AG144" s="34"/>
      <c r="AH144" s="34"/>
      <c r="AI144" s="85"/>
      <c r="AJ144" s="34"/>
      <c r="AK144" s="85"/>
      <c r="AL144" s="85"/>
      <c r="AM144" s="34"/>
      <c r="AN144" s="34"/>
      <c r="AO144" s="34"/>
      <c r="AP144" s="85"/>
      <c r="AQ144" s="84"/>
      <c r="AR144" s="86"/>
      <c r="AT144" s="77"/>
      <c r="AV144" s="203"/>
      <c r="AW144" s="34"/>
      <c r="AX144" s="34"/>
      <c r="AY144" s="93"/>
      <c r="AZ144" s="34"/>
      <c r="BA144" s="34"/>
    </row>
    <row r="145" spans="4:53" s="15" customFormat="1" ht="12.6" customHeight="1">
      <c r="D145" s="77"/>
      <c r="F145" s="206"/>
      <c r="G145" s="164"/>
      <c r="H145" s="164"/>
      <c r="I145" s="164"/>
      <c r="J145" s="164"/>
      <c r="K145" s="183"/>
      <c r="L145" s="164"/>
      <c r="M145" s="164"/>
      <c r="N145" s="186"/>
      <c r="O145" s="186"/>
      <c r="P145" s="164"/>
      <c r="Q145" s="164"/>
      <c r="R145" s="164"/>
      <c r="S145" s="164"/>
      <c r="T145" s="164"/>
      <c r="U145" s="164"/>
      <c r="V145" s="164"/>
      <c r="W145" s="164"/>
      <c r="X145" s="164"/>
      <c r="Y145" s="187"/>
      <c r="AA145" s="77"/>
      <c r="AC145" s="206"/>
      <c r="AD145" s="34"/>
      <c r="AE145" s="34"/>
      <c r="AF145" s="34"/>
      <c r="AG145" s="34"/>
      <c r="AH145" s="34"/>
      <c r="AI145" s="85"/>
      <c r="AJ145" s="34"/>
      <c r="AK145" s="85"/>
      <c r="AL145" s="85"/>
      <c r="AM145" s="34"/>
      <c r="AN145" s="34"/>
      <c r="AO145" s="34"/>
      <c r="AP145" s="85"/>
      <c r="AQ145" s="84"/>
      <c r="AR145" s="86"/>
      <c r="AT145" s="77"/>
      <c r="AV145" s="203"/>
      <c r="AW145" s="34"/>
      <c r="AX145" s="34"/>
      <c r="AY145" s="93"/>
      <c r="AZ145" s="34"/>
      <c r="BA145" s="34"/>
    </row>
    <row r="146" spans="4:53" s="15" customFormat="1" ht="12.6" customHeight="1">
      <c r="D146" s="77"/>
      <c r="F146" s="206"/>
      <c r="G146" s="164"/>
      <c r="H146" s="164"/>
      <c r="I146" s="164"/>
      <c r="J146" s="164"/>
      <c r="K146" s="183"/>
      <c r="L146" s="164"/>
      <c r="M146" s="164"/>
      <c r="N146" s="186"/>
      <c r="O146" s="186"/>
      <c r="P146" s="164"/>
      <c r="Q146" s="164"/>
      <c r="R146" s="164"/>
      <c r="S146" s="164"/>
      <c r="T146" s="164"/>
      <c r="U146" s="164"/>
      <c r="V146" s="164"/>
      <c r="W146" s="164"/>
      <c r="X146" s="164"/>
      <c r="Y146" s="187"/>
      <c r="AA146" s="77"/>
      <c r="AC146" s="206"/>
      <c r="AD146" s="34"/>
      <c r="AE146" s="34"/>
      <c r="AF146" s="34"/>
      <c r="AG146" s="34"/>
      <c r="AH146" s="34"/>
      <c r="AI146" s="85"/>
      <c r="AJ146" s="34"/>
      <c r="AK146" s="85"/>
      <c r="AL146" s="85"/>
      <c r="AM146" s="34"/>
      <c r="AN146" s="34"/>
      <c r="AO146" s="34"/>
      <c r="AP146" s="85"/>
      <c r="AQ146" s="84"/>
      <c r="AR146" s="86"/>
      <c r="AT146" s="77"/>
      <c r="AV146" s="203"/>
      <c r="AW146" s="34"/>
      <c r="AX146" s="34"/>
      <c r="AY146" s="93"/>
      <c r="AZ146" s="34"/>
      <c r="BA146" s="34"/>
    </row>
    <row r="147" spans="4:53" s="15" customFormat="1" ht="12.6" customHeight="1">
      <c r="D147" s="77"/>
      <c r="F147" s="206"/>
      <c r="G147" s="164"/>
      <c r="H147" s="164"/>
      <c r="I147" s="164"/>
      <c r="J147" s="164"/>
      <c r="K147" s="183"/>
      <c r="L147" s="164"/>
      <c r="M147" s="164"/>
      <c r="N147" s="186"/>
      <c r="O147" s="186"/>
      <c r="P147" s="164"/>
      <c r="Q147" s="164"/>
      <c r="R147" s="164"/>
      <c r="S147" s="164"/>
      <c r="T147" s="164"/>
      <c r="U147" s="164"/>
      <c r="V147" s="164"/>
      <c r="W147" s="164"/>
      <c r="X147" s="164"/>
      <c r="Y147" s="187"/>
      <c r="AA147" s="77"/>
      <c r="AC147" s="206"/>
      <c r="AD147" s="34"/>
      <c r="AE147" s="34"/>
      <c r="AF147" s="34"/>
      <c r="AG147" s="34"/>
      <c r="AH147" s="34"/>
      <c r="AI147" s="85"/>
      <c r="AJ147" s="34"/>
      <c r="AK147" s="85"/>
      <c r="AL147" s="85"/>
      <c r="AM147" s="34"/>
      <c r="AN147" s="34"/>
      <c r="AO147" s="34"/>
      <c r="AP147" s="85"/>
      <c r="AQ147" s="84"/>
      <c r="AR147" s="86"/>
      <c r="AT147" s="77"/>
      <c r="AV147" s="203"/>
      <c r="AW147" s="34"/>
      <c r="AX147" s="34"/>
      <c r="AY147" s="93"/>
      <c r="AZ147" s="34"/>
      <c r="BA147" s="34"/>
    </row>
    <row r="148" spans="4:53" s="15" customFormat="1" ht="12.6" customHeight="1">
      <c r="D148" s="77"/>
      <c r="F148" s="206"/>
      <c r="G148" s="164"/>
      <c r="H148" s="164"/>
      <c r="I148" s="164"/>
      <c r="J148" s="164"/>
      <c r="K148" s="183"/>
      <c r="L148" s="164"/>
      <c r="M148" s="164"/>
      <c r="N148" s="186"/>
      <c r="O148" s="186"/>
      <c r="P148" s="164"/>
      <c r="Q148" s="164"/>
      <c r="R148" s="164"/>
      <c r="S148" s="164"/>
      <c r="T148" s="164"/>
      <c r="U148" s="164"/>
      <c r="V148" s="164"/>
      <c r="W148" s="164"/>
      <c r="X148" s="164"/>
      <c r="Y148" s="187"/>
      <c r="AA148" s="77"/>
      <c r="AC148" s="206"/>
      <c r="AD148" s="34"/>
      <c r="AE148" s="34"/>
      <c r="AF148" s="34"/>
      <c r="AG148" s="34"/>
      <c r="AH148" s="34"/>
      <c r="AI148" s="85"/>
      <c r="AJ148" s="34"/>
      <c r="AK148" s="85"/>
      <c r="AL148" s="85"/>
      <c r="AM148" s="34"/>
      <c r="AN148" s="34"/>
      <c r="AO148" s="34"/>
      <c r="AP148" s="85"/>
      <c r="AQ148" s="84"/>
      <c r="AR148" s="86"/>
      <c r="AT148" s="77"/>
      <c r="AV148" s="203"/>
      <c r="AW148" s="34"/>
      <c r="AX148" s="34"/>
      <c r="AY148" s="93"/>
      <c r="AZ148" s="34"/>
      <c r="BA148" s="34"/>
    </row>
    <row r="149" spans="4:53" s="15" customFormat="1" ht="12.6" customHeight="1">
      <c r="D149" s="77"/>
      <c r="F149" s="206"/>
      <c r="G149" s="164"/>
      <c r="H149" s="164"/>
      <c r="I149" s="164"/>
      <c r="J149" s="164"/>
      <c r="K149" s="183"/>
      <c r="L149" s="164"/>
      <c r="M149" s="164"/>
      <c r="N149" s="186"/>
      <c r="O149" s="186"/>
      <c r="P149" s="164"/>
      <c r="Q149" s="164"/>
      <c r="R149" s="164"/>
      <c r="S149" s="164"/>
      <c r="T149" s="164"/>
      <c r="U149" s="164"/>
      <c r="V149" s="164"/>
      <c r="W149" s="164"/>
      <c r="X149" s="164"/>
      <c r="Y149" s="187"/>
      <c r="AA149" s="77"/>
      <c r="AC149" s="206"/>
      <c r="AD149" s="34"/>
      <c r="AE149" s="34"/>
      <c r="AF149" s="34"/>
      <c r="AG149" s="34"/>
      <c r="AH149" s="34"/>
      <c r="AI149" s="85"/>
      <c r="AJ149" s="34"/>
      <c r="AK149" s="85"/>
      <c r="AL149" s="85"/>
      <c r="AM149" s="34"/>
      <c r="AN149" s="34"/>
      <c r="AO149" s="34"/>
      <c r="AP149" s="85"/>
      <c r="AQ149" s="84"/>
      <c r="AR149" s="86"/>
      <c r="AT149" s="77"/>
      <c r="AV149" s="203"/>
      <c r="AW149" s="34"/>
      <c r="AX149" s="34"/>
      <c r="AY149" s="93"/>
      <c r="AZ149" s="34"/>
      <c r="BA149" s="34"/>
    </row>
    <row r="150" spans="4:53" s="15" customFormat="1" ht="12.6" customHeight="1">
      <c r="D150" s="77"/>
      <c r="F150" s="206"/>
      <c r="G150" s="164"/>
      <c r="H150" s="164"/>
      <c r="I150" s="164"/>
      <c r="J150" s="164"/>
      <c r="K150" s="183"/>
      <c r="L150" s="164"/>
      <c r="M150" s="164"/>
      <c r="N150" s="186"/>
      <c r="O150" s="186"/>
      <c r="P150" s="164"/>
      <c r="Q150" s="164"/>
      <c r="R150" s="164"/>
      <c r="S150" s="164"/>
      <c r="T150" s="164"/>
      <c r="U150" s="164"/>
      <c r="V150" s="164"/>
      <c r="W150" s="164"/>
      <c r="X150" s="164"/>
      <c r="Y150" s="187"/>
      <c r="AA150" s="77"/>
      <c r="AC150" s="206"/>
      <c r="AD150" s="34"/>
      <c r="AE150" s="34"/>
      <c r="AF150" s="34"/>
      <c r="AG150" s="34"/>
      <c r="AH150" s="34"/>
      <c r="AI150" s="85"/>
      <c r="AJ150" s="34"/>
      <c r="AK150" s="85"/>
      <c r="AL150" s="85"/>
      <c r="AM150" s="34"/>
      <c r="AN150" s="34"/>
      <c r="AO150" s="34"/>
      <c r="AP150" s="85"/>
      <c r="AQ150" s="84"/>
      <c r="AR150" s="86"/>
      <c r="AT150" s="77"/>
      <c r="AV150" s="203"/>
      <c r="AW150" s="34"/>
      <c r="AX150" s="34"/>
      <c r="AY150" s="93"/>
      <c r="AZ150" s="34"/>
      <c r="BA150" s="34"/>
    </row>
    <row r="151" spans="4:53" s="15" customFormat="1" ht="12.6" customHeight="1">
      <c r="D151" s="77"/>
      <c r="F151" s="206"/>
      <c r="G151" s="164"/>
      <c r="H151" s="164"/>
      <c r="I151" s="164"/>
      <c r="J151" s="164"/>
      <c r="K151" s="183"/>
      <c r="L151" s="164"/>
      <c r="M151" s="164"/>
      <c r="N151" s="186"/>
      <c r="O151" s="186"/>
      <c r="P151" s="164"/>
      <c r="Q151" s="164"/>
      <c r="R151" s="164"/>
      <c r="S151" s="164"/>
      <c r="T151" s="164"/>
      <c r="U151" s="164"/>
      <c r="V151" s="164"/>
      <c r="W151" s="164"/>
      <c r="X151" s="164"/>
      <c r="Y151" s="187"/>
      <c r="AA151" s="77"/>
      <c r="AC151" s="206"/>
      <c r="AD151" s="34"/>
      <c r="AE151" s="34"/>
      <c r="AF151" s="34"/>
      <c r="AG151" s="34"/>
      <c r="AH151" s="34"/>
      <c r="AI151" s="85"/>
      <c r="AJ151" s="34"/>
      <c r="AK151" s="85"/>
      <c r="AL151" s="85"/>
      <c r="AM151" s="34"/>
      <c r="AN151" s="34"/>
      <c r="AO151" s="34"/>
      <c r="AP151" s="85"/>
      <c r="AQ151" s="84"/>
      <c r="AR151" s="86"/>
      <c r="AT151" s="77"/>
      <c r="AV151" s="203"/>
      <c r="AW151" s="34"/>
      <c r="AX151" s="34"/>
      <c r="AY151" s="93"/>
      <c r="AZ151" s="34"/>
      <c r="BA151" s="34"/>
    </row>
    <row r="152" spans="4:53" s="15" customFormat="1" ht="12.6" customHeight="1">
      <c r="D152" s="77"/>
      <c r="F152" s="206"/>
      <c r="G152" s="164"/>
      <c r="H152" s="164"/>
      <c r="I152" s="164"/>
      <c r="J152" s="164"/>
      <c r="K152" s="183"/>
      <c r="L152" s="164"/>
      <c r="M152" s="164"/>
      <c r="N152" s="186"/>
      <c r="O152" s="186"/>
      <c r="P152" s="164"/>
      <c r="Q152" s="164"/>
      <c r="R152" s="164"/>
      <c r="S152" s="164"/>
      <c r="T152" s="164"/>
      <c r="U152" s="164"/>
      <c r="V152" s="164"/>
      <c r="W152" s="164"/>
      <c r="X152" s="164"/>
      <c r="Y152" s="187"/>
      <c r="AA152" s="77"/>
      <c r="AC152" s="206"/>
      <c r="AD152" s="34"/>
      <c r="AE152" s="34"/>
      <c r="AF152" s="34"/>
      <c r="AG152" s="34"/>
      <c r="AH152" s="34"/>
      <c r="AI152" s="85"/>
      <c r="AJ152" s="34"/>
      <c r="AK152" s="85"/>
      <c r="AL152" s="85"/>
      <c r="AM152" s="34"/>
      <c r="AN152" s="34"/>
      <c r="AO152" s="34"/>
      <c r="AP152" s="85"/>
      <c r="AQ152" s="84"/>
      <c r="AR152" s="86"/>
      <c r="AT152" s="77"/>
      <c r="AV152" s="203"/>
      <c r="AW152" s="34"/>
      <c r="AX152" s="34"/>
      <c r="AY152" s="93"/>
      <c r="AZ152" s="34"/>
      <c r="BA152" s="34"/>
    </row>
    <row r="153" spans="4:53" s="15" customFormat="1" ht="12.6" customHeight="1">
      <c r="D153" s="77"/>
      <c r="F153" s="206"/>
      <c r="G153" s="164"/>
      <c r="H153" s="164"/>
      <c r="I153" s="164"/>
      <c r="J153" s="164"/>
      <c r="K153" s="183"/>
      <c r="L153" s="164"/>
      <c r="M153" s="164"/>
      <c r="N153" s="186"/>
      <c r="O153" s="186"/>
      <c r="P153" s="164"/>
      <c r="Q153" s="164"/>
      <c r="R153" s="164"/>
      <c r="S153" s="164"/>
      <c r="T153" s="164"/>
      <c r="U153" s="164"/>
      <c r="V153" s="164"/>
      <c r="W153" s="164"/>
      <c r="X153" s="164"/>
      <c r="Y153" s="187"/>
      <c r="AA153" s="77"/>
      <c r="AC153" s="206"/>
      <c r="AD153" s="34"/>
      <c r="AE153" s="34"/>
      <c r="AF153" s="34"/>
      <c r="AG153" s="34"/>
      <c r="AH153" s="34"/>
      <c r="AI153" s="85"/>
      <c r="AJ153" s="34"/>
      <c r="AK153" s="85"/>
      <c r="AL153" s="85"/>
      <c r="AM153" s="34"/>
      <c r="AN153" s="34"/>
      <c r="AO153" s="34"/>
      <c r="AP153" s="85"/>
      <c r="AQ153" s="84"/>
      <c r="AR153" s="86"/>
      <c r="AT153" s="77"/>
      <c r="AV153" s="203"/>
      <c r="AW153" s="34"/>
      <c r="AX153" s="34"/>
      <c r="AY153" s="93"/>
      <c r="AZ153" s="34"/>
      <c r="BA153" s="34"/>
    </row>
    <row r="154" spans="4:53" s="15" customFormat="1" ht="12.6" customHeight="1">
      <c r="D154" s="77"/>
      <c r="F154" s="206"/>
      <c r="G154" s="164"/>
      <c r="H154" s="164"/>
      <c r="I154" s="164"/>
      <c r="J154" s="164"/>
      <c r="K154" s="183"/>
      <c r="L154" s="164"/>
      <c r="M154" s="164"/>
      <c r="N154" s="186"/>
      <c r="O154" s="186"/>
      <c r="P154" s="164"/>
      <c r="Q154" s="164"/>
      <c r="R154" s="164"/>
      <c r="S154" s="164"/>
      <c r="T154" s="164"/>
      <c r="U154" s="164"/>
      <c r="V154" s="164"/>
      <c r="W154" s="164"/>
      <c r="X154" s="164"/>
      <c r="Y154" s="187"/>
      <c r="AA154" s="77"/>
      <c r="AC154" s="206"/>
      <c r="AD154" s="34"/>
      <c r="AE154" s="34"/>
      <c r="AF154" s="34"/>
      <c r="AG154" s="34"/>
      <c r="AH154" s="34"/>
      <c r="AI154" s="85"/>
      <c r="AJ154" s="34"/>
      <c r="AK154" s="85"/>
      <c r="AL154" s="85"/>
      <c r="AM154" s="34"/>
      <c r="AN154" s="34"/>
      <c r="AO154" s="34"/>
      <c r="AP154" s="85"/>
      <c r="AQ154" s="84"/>
      <c r="AR154" s="86"/>
      <c r="AT154" s="77"/>
      <c r="AV154" s="203"/>
      <c r="AW154" s="34"/>
      <c r="AX154" s="34"/>
      <c r="AY154" s="93"/>
      <c r="AZ154" s="34"/>
      <c r="BA154" s="34"/>
    </row>
    <row r="155" spans="4:53" s="15" customFormat="1" ht="12.6" customHeight="1">
      <c r="D155" s="77"/>
      <c r="F155" s="206"/>
      <c r="G155" s="164"/>
      <c r="H155" s="164"/>
      <c r="I155" s="164"/>
      <c r="J155" s="164"/>
      <c r="K155" s="183"/>
      <c r="L155" s="164"/>
      <c r="M155" s="164"/>
      <c r="N155" s="186"/>
      <c r="O155" s="186"/>
      <c r="P155" s="164"/>
      <c r="Q155" s="164"/>
      <c r="R155" s="164"/>
      <c r="S155" s="164"/>
      <c r="T155" s="164"/>
      <c r="U155" s="164"/>
      <c r="V155" s="164"/>
      <c r="W155" s="164"/>
      <c r="X155" s="164"/>
      <c r="Y155" s="187"/>
      <c r="AA155" s="77"/>
      <c r="AC155" s="206"/>
      <c r="AD155" s="34"/>
      <c r="AE155" s="34"/>
      <c r="AF155" s="34"/>
      <c r="AG155" s="34"/>
      <c r="AH155" s="34"/>
      <c r="AI155" s="85"/>
      <c r="AJ155" s="34"/>
      <c r="AK155" s="85"/>
      <c r="AL155" s="85"/>
      <c r="AM155" s="34"/>
      <c r="AN155" s="34"/>
      <c r="AO155" s="34"/>
      <c r="AP155" s="85"/>
      <c r="AQ155" s="84"/>
      <c r="AR155" s="86"/>
      <c r="AT155" s="77"/>
      <c r="AV155" s="203"/>
      <c r="AW155" s="34"/>
      <c r="AX155" s="34"/>
      <c r="AY155" s="93"/>
      <c r="AZ155" s="34"/>
      <c r="BA155" s="34"/>
    </row>
    <row r="156" spans="4:53" s="15" customFormat="1" ht="12.6" customHeight="1">
      <c r="D156" s="77"/>
      <c r="F156" s="206"/>
      <c r="G156" s="164"/>
      <c r="H156" s="164"/>
      <c r="I156" s="164"/>
      <c r="J156" s="164"/>
      <c r="K156" s="183"/>
      <c r="L156" s="164"/>
      <c r="M156" s="164"/>
      <c r="N156" s="186"/>
      <c r="O156" s="186"/>
      <c r="P156" s="164"/>
      <c r="Q156" s="164"/>
      <c r="R156" s="164"/>
      <c r="S156" s="164"/>
      <c r="T156" s="164"/>
      <c r="U156" s="164"/>
      <c r="V156" s="164"/>
      <c r="W156" s="164"/>
      <c r="X156" s="164"/>
      <c r="Y156" s="187"/>
      <c r="AA156" s="77"/>
      <c r="AC156" s="206"/>
      <c r="AD156" s="34"/>
      <c r="AE156" s="34"/>
      <c r="AF156" s="34"/>
      <c r="AG156" s="34"/>
      <c r="AH156" s="34"/>
      <c r="AI156" s="85"/>
      <c r="AJ156" s="34"/>
      <c r="AK156" s="85"/>
      <c r="AL156" s="85"/>
      <c r="AM156" s="34"/>
      <c r="AN156" s="34"/>
      <c r="AO156" s="34"/>
      <c r="AP156" s="85"/>
      <c r="AQ156" s="84"/>
      <c r="AR156" s="86"/>
      <c r="AT156" s="77"/>
      <c r="AV156" s="203"/>
      <c r="AW156" s="34"/>
      <c r="AX156" s="34"/>
      <c r="AY156" s="93"/>
      <c r="AZ156" s="34"/>
      <c r="BA156" s="34"/>
    </row>
    <row r="157" spans="4:53" s="15" customFormat="1" ht="12.6" customHeight="1">
      <c r="D157" s="77"/>
      <c r="F157" s="206"/>
      <c r="G157" s="164"/>
      <c r="H157" s="164"/>
      <c r="I157" s="164"/>
      <c r="J157" s="164"/>
      <c r="K157" s="183"/>
      <c r="L157" s="164"/>
      <c r="M157" s="164"/>
      <c r="N157" s="186"/>
      <c r="O157" s="186"/>
      <c r="P157" s="164"/>
      <c r="Q157" s="164"/>
      <c r="R157" s="164"/>
      <c r="S157" s="164"/>
      <c r="T157" s="164"/>
      <c r="U157" s="164"/>
      <c r="V157" s="164"/>
      <c r="W157" s="164"/>
      <c r="X157" s="164"/>
      <c r="Y157" s="187"/>
      <c r="AA157" s="77"/>
      <c r="AC157" s="206"/>
      <c r="AD157" s="34"/>
      <c r="AE157" s="34"/>
      <c r="AF157" s="34"/>
      <c r="AG157" s="34"/>
      <c r="AH157" s="34"/>
      <c r="AI157" s="85"/>
      <c r="AJ157" s="34"/>
      <c r="AK157" s="85"/>
      <c r="AL157" s="85"/>
      <c r="AM157" s="34"/>
      <c r="AN157" s="34"/>
      <c r="AO157" s="34"/>
      <c r="AP157" s="85"/>
      <c r="AQ157" s="84"/>
      <c r="AR157" s="86"/>
      <c r="AT157" s="77"/>
      <c r="AV157" s="203"/>
      <c r="AW157" s="34"/>
      <c r="AX157" s="34"/>
      <c r="AY157" s="93"/>
      <c r="AZ157" s="34"/>
      <c r="BA157" s="34"/>
    </row>
    <row r="158" spans="4:53" s="15" customFormat="1" ht="12.6" customHeight="1">
      <c r="D158" s="77"/>
      <c r="F158" s="206"/>
      <c r="G158" s="164"/>
      <c r="H158" s="164"/>
      <c r="I158" s="164"/>
      <c r="J158" s="164"/>
      <c r="K158" s="183"/>
      <c r="L158" s="164"/>
      <c r="M158" s="164"/>
      <c r="N158" s="186"/>
      <c r="O158" s="186"/>
      <c r="P158" s="164"/>
      <c r="Q158" s="164"/>
      <c r="R158" s="164"/>
      <c r="S158" s="164"/>
      <c r="T158" s="164"/>
      <c r="U158" s="164"/>
      <c r="V158" s="164"/>
      <c r="W158" s="164"/>
      <c r="X158" s="164"/>
      <c r="Y158" s="187"/>
      <c r="AA158" s="77"/>
      <c r="AC158" s="206"/>
      <c r="AD158" s="34"/>
      <c r="AE158" s="34"/>
      <c r="AF158" s="34"/>
      <c r="AG158" s="34"/>
      <c r="AH158" s="34"/>
      <c r="AI158" s="85"/>
      <c r="AJ158" s="34"/>
      <c r="AK158" s="85"/>
      <c r="AL158" s="85"/>
      <c r="AM158" s="34"/>
      <c r="AN158" s="34"/>
      <c r="AO158" s="34"/>
      <c r="AP158" s="85"/>
      <c r="AQ158" s="84"/>
      <c r="AR158" s="86"/>
      <c r="AT158" s="77"/>
      <c r="AV158" s="203"/>
      <c r="AW158" s="34"/>
      <c r="AX158" s="34"/>
      <c r="AY158" s="93"/>
      <c r="AZ158" s="34"/>
      <c r="BA158" s="34"/>
    </row>
    <row r="159" spans="4:53" s="15" customFormat="1" ht="12.6" customHeight="1">
      <c r="D159" s="77"/>
      <c r="F159" s="206"/>
      <c r="G159" s="164"/>
      <c r="H159" s="164"/>
      <c r="I159" s="164"/>
      <c r="J159" s="164"/>
      <c r="K159" s="183"/>
      <c r="L159" s="164"/>
      <c r="M159" s="164"/>
      <c r="N159" s="186"/>
      <c r="O159" s="186"/>
      <c r="P159" s="164"/>
      <c r="Q159" s="164"/>
      <c r="R159" s="164"/>
      <c r="S159" s="164"/>
      <c r="T159" s="164"/>
      <c r="U159" s="164"/>
      <c r="V159" s="164"/>
      <c r="W159" s="164"/>
      <c r="X159" s="164"/>
      <c r="Y159" s="187"/>
      <c r="AA159" s="77"/>
      <c r="AC159" s="206"/>
      <c r="AD159" s="34"/>
      <c r="AE159" s="34"/>
      <c r="AF159" s="34"/>
      <c r="AG159" s="34"/>
      <c r="AH159" s="34"/>
      <c r="AI159" s="85"/>
      <c r="AJ159" s="34"/>
      <c r="AK159" s="85"/>
      <c r="AL159" s="85"/>
      <c r="AM159" s="34"/>
      <c r="AN159" s="34"/>
      <c r="AO159" s="34"/>
      <c r="AP159" s="85"/>
      <c r="AQ159" s="84"/>
      <c r="AR159" s="86"/>
      <c r="AT159" s="77"/>
      <c r="AV159" s="203"/>
      <c r="AW159" s="34"/>
      <c r="AX159" s="34"/>
      <c r="AY159" s="93"/>
      <c r="AZ159" s="34"/>
      <c r="BA159" s="34"/>
    </row>
    <row r="160" spans="4:53" s="15" customFormat="1" ht="12.6" customHeight="1">
      <c r="D160" s="77"/>
      <c r="F160" s="206"/>
      <c r="G160" s="164"/>
      <c r="H160" s="164"/>
      <c r="I160" s="164"/>
      <c r="J160" s="164"/>
      <c r="K160" s="183"/>
      <c r="L160" s="164"/>
      <c r="M160" s="164"/>
      <c r="N160" s="186"/>
      <c r="O160" s="186"/>
      <c r="P160" s="164"/>
      <c r="Q160" s="164"/>
      <c r="R160" s="164"/>
      <c r="S160" s="164"/>
      <c r="T160" s="164"/>
      <c r="U160" s="164"/>
      <c r="V160" s="164"/>
      <c r="W160" s="164"/>
      <c r="X160" s="164"/>
      <c r="Y160" s="187"/>
      <c r="AA160" s="77"/>
      <c r="AC160" s="206"/>
      <c r="AD160" s="34"/>
      <c r="AE160" s="34"/>
      <c r="AF160" s="34"/>
      <c r="AG160" s="34"/>
      <c r="AH160" s="34"/>
      <c r="AI160" s="85"/>
      <c r="AJ160" s="34"/>
      <c r="AK160" s="85"/>
      <c r="AL160" s="85"/>
      <c r="AM160" s="34"/>
      <c r="AN160" s="34"/>
      <c r="AO160" s="34"/>
      <c r="AP160" s="85"/>
      <c r="AQ160" s="84"/>
      <c r="AR160" s="86"/>
      <c r="AT160" s="77"/>
      <c r="AV160" s="203"/>
      <c r="AW160" s="34"/>
      <c r="AX160" s="34"/>
      <c r="AY160" s="93"/>
      <c r="AZ160" s="34"/>
      <c r="BA160" s="34"/>
    </row>
    <row r="161" spans="4:53" s="15" customFormat="1" ht="12.6" customHeight="1">
      <c r="D161" s="77"/>
      <c r="F161" s="206"/>
      <c r="G161" s="164"/>
      <c r="H161" s="164"/>
      <c r="I161" s="164"/>
      <c r="J161" s="164"/>
      <c r="K161" s="183"/>
      <c r="L161" s="164"/>
      <c r="M161" s="164"/>
      <c r="N161" s="186"/>
      <c r="O161" s="186"/>
      <c r="P161" s="164"/>
      <c r="Q161" s="164"/>
      <c r="R161" s="164"/>
      <c r="S161" s="164"/>
      <c r="T161" s="164"/>
      <c r="U161" s="164"/>
      <c r="V161" s="164"/>
      <c r="W161" s="164"/>
      <c r="X161" s="164"/>
      <c r="Y161" s="187"/>
      <c r="AA161" s="77"/>
      <c r="AC161" s="206"/>
      <c r="AD161" s="34"/>
      <c r="AE161" s="34"/>
      <c r="AF161" s="34"/>
      <c r="AG161" s="34"/>
      <c r="AH161" s="34"/>
      <c r="AI161" s="85"/>
      <c r="AJ161" s="34"/>
      <c r="AK161" s="85"/>
      <c r="AL161" s="85"/>
      <c r="AM161" s="34"/>
      <c r="AN161" s="34"/>
      <c r="AO161" s="34"/>
      <c r="AP161" s="85"/>
      <c r="AQ161" s="84"/>
      <c r="AR161" s="86"/>
      <c r="AT161" s="77"/>
      <c r="AV161" s="203"/>
      <c r="AW161" s="34"/>
      <c r="AX161" s="34"/>
      <c r="AY161" s="93"/>
      <c r="AZ161" s="34"/>
      <c r="BA161" s="34"/>
    </row>
    <row r="162" spans="4:53" s="15" customFormat="1" ht="12.6" customHeight="1">
      <c r="D162" s="77"/>
      <c r="F162" s="206"/>
      <c r="G162" s="164"/>
      <c r="H162" s="164"/>
      <c r="I162" s="164"/>
      <c r="J162" s="164"/>
      <c r="K162" s="183"/>
      <c r="L162" s="164"/>
      <c r="M162" s="164"/>
      <c r="N162" s="186"/>
      <c r="O162" s="186"/>
      <c r="P162" s="164"/>
      <c r="Q162" s="164"/>
      <c r="R162" s="164"/>
      <c r="S162" s="164"/>
      <c r="T162" s="164"/>
      <c r="U162" s="164"/>
      <c r="V162" s="164"/>
      <c r="W162" s="164"/>
      <c r="X162" s="164"/>
      <c r="Y162" s="187"/>
      <c r="AA162" s="77"/>
      <c r="AC162" s="206"/>
      <c r="AD162" s="34"/>
      <c r="AE162" s="34"/>
      <c r="AF162" s="34"/>
      <c r="AG162" s="34"/>
      <c r="AH162" s="34"/>
      <c r="AI162" s="85"/>
      <c r="AJ162" s="34"/>
      <c r="AK162" s="85"/>
      <c r="AL162" s="85"/>
      <c r="AM162" s="34"/>
      <c r="AN162" s="34"/>
      <c r="AO162" s="34"/>
      <c r="AP162" s="85"/>
      <c r="AQ162" s="84"/>
      <c r="AR162" s="86"/>
      <c r="AT162" s="77"/>
      <c r="AV162" s="203"/>
      <c r="AW162" s="34"/>
      <c r="AX162" s="34"/>
      <c r="AY162" s="93"/>
      <c r="AZ162" s="34"/>
      <c r="BA162" s="34"/>
    </row>
    <row r="163" spans="4:53" s="15" customFormat="1" ht="12.6" customHeight="1">
      <c r="D163" s="77"/>
      <c r="F163" s="206"/>
      <c r="G163" s="164"/>
      <c r="H163" s="164"/>
      <c r="I163" s="164"/>
      <c r="J163" s="164"/>
      <c r="K163" s="183"/>
      <c r="L163" s="164"/>
      <c r="M163" s="164"/>
      <c r="N163" s="186"/>
      <c r="O163" s="186"/>
      <c r="P163" s="164"/>
      <c r="Q163" s="164"/>
      <c r="R163" s="164"/>
      <c r="S163" s="164"/>
      <c r="T163" s="164"/>
      <c r="U163" s="164"/>
      <c r="V163" s="164"/>
      <c r="W163" s="164"/>
      <c r="X163" s="164"/>
      <c r="Y163" s="187"/>
      <c r="AA163" s="77"/>
      <c r="AC163" s="206"/>
      <c r="AD163" s="34"/>
      <c r="AE163" s="34"/>
      <c r="AF163" s="34"/>
      <c r="AG163" s="34"/>
      <c r="AH163" s="34"/>
      <c r="AI163" s="85"/>
      <c r="AJ163" s="34"/>
      <c r="AK163" s="85"/>
      <c r="AL163" s="85"/>
      <c r="AM163" s="34"/>
      <c r="AN163" s="34"/>
      <c r="AO163" s="34"/>
      <c r="AP163" s="85"/>
      <c r="AQ163" s="84"/>
      <c r="AR163" s="86"/>
      <c r="AT163" s="77"/>
      <c r="AV163" s="203"/>
      <c r="AW163" s="34"/>
      <c r="AX163" s="34"/>
      <c r="AY163" s="93"/>
      <c r="AZ163" s="34"/>
      <c r="BA163" s="34"/>
    </row>
    <row r="164" spans="4:53" s="15" customFormat="1" ht="12.6" customHeight="1">
      <c r="D164" s="77"/>
      <c r="F164" s="206"/>
      <c r="G164" s="164"/>
      <c r="H164" s="164"/>
      <c r="I164" s="164"/>
      <c r="J164" s="164"/>
      <c r="K164" s="183"/>
      <c r="L164" s="164"/>
      <c r="M164" s="164"/>
      <c r="N164" s="186"/>
      <c r="O164" s="186"/>
      <c r="P164" s="164"/>
      <c r="Q164" s="164"/>
      <c r="R164" s="164"/>
      <c r="S164" s="164"/>
      <c r="T164" s="164"/>
      <c r="U164" s="164"/>
      <c r="V164" s="164"/>
      <c r="W164" s="164"/>
      <c r="X164" s="164"/>
      <c r="Y164" s="187"/>
      <c r="AA164" s="77"/>
      <c r="AC164" s="206"/>
      <c r="AD164" s="34"/>
      <c r="AE164" s="34"/>
      <c r="AF164" s="34"/>
      <c r="AG164" s="34"/>
      <c r="AH164" s="34"/>
      <c r="AI164" s="85"/>
      <c r="AJ164" s="34"/>
      <c r="AK164" s="85"/>
      <c r="AL164" s="85"/>
      <c r="AM164" s="34"/>
      <c r="AN164" s="34"/>
      <c r="AO164" s="34"/>
      <c r="AP164" s="85"/>
      <c r="AQ164" s="84"/>
      <c r="AR164" s="86"/>
      <c r="AT164" s="77"/>
      <c r="AV164" s="203"/>
      <c r="AW164" s="34"/>
      <c r="AX164" s="34"/>
      <c r="AY164" s="93"/>
      <c r="AZ164" s="34"/>
      <c r="BA164" s="34"/>
    </row>
    <row r="165" spans="4:53" s="15" customFormat="1" ht="12.6" customHeight="1">
      <c r="D165" s="77"/>
      <c r="F165" s="206"/>
      <c r="G165" s="164"/>
      <c r="H165" s="164"/>
      <c r="I165" s="164"/>
      <c r="J165" s="164"/>
      <c r="K165" s="183"/>
      <c r="L165" s="164"/>
      <c r="M165" s="164"/>
      <c r="N165" s="186"/>
      <c r="O165" s="186"/>
      <c r="P165" s="164"/>
      <c r="Q165" s="164"/>
      <c r="R165" s="164"/>
      <c r="S165" s="164"/>
      <c r="T165" s="164"/>
      <c r="U165" s="164"/>
      <c r="V165" s="164"/>
      <c r="W165" s="164"/>
      <c r="X165" s="164"/>
      <c r="Y165" s="187"/>
      <c r="AA165" s="77"/>
      <c r="AC165" s="206"/>
      <c r="AD165" s="34"/>
      <c r="AE165" s="34"/>
      <c r="AF165" s="34"/>
      <c r="AG165" s="34"/>
      <c r="AH165" s="34"/>
      <c r="AI165" s="85"/>
      <c r="AJ165" s="34"/>
      <c r="AK165" s="85"/>
      <c r="AL165" s="85"/>
      <c r="AM165" s="34"/>
      <c r="AN165" s="34"/>
      <c r="AO165" s="34"/>
      <c r="AP165" s="85"/>
      <c r="AQ165" s="84"/>
      <c r="AR165" s="86"/>
      <c r="AT165" s="77"/>
      <c r="AV165" s="203"/>
      <c r="AW165" s="34"/>
      <c r="AX165" s="34"/>
      <c r="AY165" s="93"/>
      <c r="AZ165" s="34"/>
      <c r="BA165" s="34"/>
    </row>
    <row r="166" spans="4:53" s="15" customFormat="1" ht="12.6" customHeight="1">
      <c r="D166" s="77"/>
      <c r="F166" s="206"/>
      <c r="G166" s="164"/>
      <c r="H166" s="164"/>
      <c r="I166" s="164"/>
      <c r="J166" s="164"/>
      <c r="K166" s="183"/>
      <c r="L166" s="164"/>
      <c r="M166" s="164"/>
      <c r="N166" s="186"/>
      <c r="O166" s="186"/>
      <c r="P166" s="164"/>
      <c r="Q166" s="164"/>
      <c r="R166" s="164"/>
      <c r="S166" s="164"/>
      <c r="T166" s="164"/>
      <c r="U166" s="164"/>
      <c r="V166" s="164"/>
      <c r="W166" s="164"/>
      <c r="X166" s="164"/>
      <c r="Y166" s="187"/>
      <c r="AA166" s="77"/>
      <c r="AC166" s="206"/>
      <c r="AD166" s="34"/>
      <c r="AE166" s="34"/>
      <c r="AF166" s="34"/>
      <c r="AG166" s="34"/>
      <c r="AH166" s="34"/>
      <c r="AI166" s="85"/>
      <c r="AJ166" s="34"/>
      <c r="AK166" s="85"/>
      <c r="AL166" s="85"/>
      <c r="AM166" s="34"/>
      <c r="AN166" s="34"/>
      <c r="AO166" s="34"/>
      <c r="AP166" s="85"/>
      <c r="AQ166" s="84"/>
      <c r="AR166" s="86"/>
      <c r="AT166" s="77"/>
      <c r="AV166" s="203"/>
      <c r="AW166" s="34"/>
      <c r="AX166" s="34"/>
      <c r="AY166" s="93"/>
      <c r="AZ166" s="34"/>
      <c r="BA166" s="34"/>
    </row>
    <row r="167" spans="4:53" s="15" customFormat="1" ht="12.6" customHeight="1">
      <c r="D167" s="77"/>
      <c r="F167" s="206"/>
      <c r="G167" s="164"/>
      <c r="H167" s="164"/>
      <c r="I167" s="164"/>
      <c r="J167" s="164"/>
      <c r="K167" s="183"/>
      <c r="L167" s="164"/>
      <c r="M167" s="164"/>
      <c r="N167" s="186"/>
      <c r="O167" s="186"/>
      <c r="P167" s="164"/>
      <c r="Q167" s="164"/>
      <c r="R167" s="164"/>
      <c r="S167" s="164"/>
      <c r="T167" s="164"/>
      <c r="U167" s="164"/>
      <c r="V167" s="164"/>
      <c r="W167" s="164"/>
      <c r="X167" s="164"/>
      <c r="Y167" s="187"/>
      <c r="AA167" s="77"/>
      <c r="AC167" s="206"/>
      <c r="AD167" s="34"/>
      <c r="AE167" s="34"/>
      <c r="AF167" s="34"/>
      <c r="AG167" s="34"/>
      <c r="AH167" s="34"/>
      <c r="AI167" s="85"/>
      <c r="AJ167" s="34"/>
      <c r="AK167" s="85"/>
      <c r="AL167" s="85"/>
      <c r="AM167" s="34"/>
      <c r="AN167" s="34"/>
      <c r="AO167" s="34"/>
      <c r="AP167" s="85"/>
      <c r="AQ167" s="84"/>
      <c r="AR167" s="86"/>
      <c r="AT167" s="77"/>
      <c r="AV167" s="203"/>
      <c r="AW167" s="34"/>
      <c r="AX167" s="34"/>
      <c r="AY167" s="93"/>
      <c r="AZ167" s="34"/>
      <c r="BA167" s="34"/>
    </row>
    <row r="168" spans="4:53" s="15" customFormat="1" ht="12.6" customHeight="1">
      <c r="D168" s="77"/>
      <c r="F168" s="206"/>
      <c r="G168" s="164"/>
      <c r="H168" s="164"/>
      <c r="I168" s="164"/>
      <c r="J168" s="164"/>
      <c r="K168" s="183"/>
      <c r="L168" s="164"/>
      <c r="M168" s="164"/>
      <c r="N168" s="186"/>
      <c r="O168" s="186"/>
      <c r="P168" s="164"/>
      <c r="Q168" s="164"/>
      <c r="R168" s="164"/>
      <c r="S168" s="164"/>
      <c r="T168" s="164"/>
      <c r="U168" s="164"/>
      <c r="V168" s="164"/>
      <c r="W168" s="164"/>
      <c r="X168" s="164"/>
      <c r="Y168" s="187"/>
      <c r="AA168" s="77"/>
      <c r="AC168" s="206"/>
      <c r="AD168" s="34"/>
      <c r="AE168" s="34"/>
      <c r="AF168" s="34"/>
      <c r="AG168" s="34"/>
      <c r="AH168" s="34"/>
      <c r="AI168" s="85"/>
      <c r="AJ168" s="34"/>
      <c r="AK168" s="85"/>
      <c r="AL168" s="85"/>
      <c r="AM168" s="34"/>
      <c r="AN168" s="34"/>
      <c r="AO168" s="34"/>
      <c r="AP168" s="85"/>
      <c r="AQ168" s="84"/>
      <c r="AR168" s="86"/>
      <c r="AT168" s="77"/>
      <c r="AV168" s="203"/>
      <c r="AW168" s="34"/>
      <c r="AX168" s="34"/>
      <c r="AY168" s="93"/>
      <c r="AZ168" s="34"/>
      <c r="BA168" s="34"/>
    </row>
    <row r="169" spans="4:53" s="15" customFormat="1" ht="12.6" customHeight="1">
      <c r="D169" s="77"/>
      <c r="F169" s="206"/>
      <c r="G169" s="164"/>
      <c r="H169" s="164"/>
      <c r="I169" s="164"/>
      <c r="J169" s="164"/>
      <c r="K169" s="183"/>
      <c r="L169" s="164"/>
      <c r="M169" s="164"/>
      <c r="N169" s="186"/>
      <c r="O169" s="186"/>
      <c r="P169" s="164"/>
      <c r="Q169" s="164"/>
      <c r="R169" s="164"/>
      <c r="S169" s="164"/>
      <c r="T169" s="164"/>
      <c r="U169" s="164"/>
      <c r="V169" s="164"/>
      <c r="W169" s="164"/>
      <c r="X169" s="164"/>
      <c r="Y169" s="187"/>
      <c r="AA169" s="77"/>
      <c r="AC169" s="206"/>
      <c r="AD169" s="34"/>
      <c r="AE169" s="34"/>
      <c r="AF169" s="34"/>
      <c r="AG169" s="34"/>
      <c r="AH169" s="34"/>
      <c r="AI169" s="85"/>
      <c r="AJ169" s="34"/>
      <c r="AK169" s="85"/>
      <c r="AL169" s="85"/>
      <c r="AM169" s="34"/>
      <c r="AN169" s="34"/>
      <c r="AO169" s="34"/>
      <c r="AP169" s="85"/>
      <c r="AQ169" s="84"/>
      <c r="AR169" s="86"/>
      <c r="AT169" s="77"/>
      <c r="AV169" s="203"/>
      <c r="AW169" s="34"/>
      <c r="AX169" s="34"/>
      <c r="AY169" s="93"/>
      <c r="AZ169" s="34"/>
      <c r="BA169" s="34"/>
    </row>
    <row r="170" spans="4:53" s="15" customFormat="1" ht="12.6" customHeight="1">
      <c r="D170" s="77"/>
      <c r="F170" s="206"/>
      <c r="G170" s="164"/>
      <c r="H170" s="164"/>
      <c r="I170" s="164"/>
      <c r="J170" s="164"/>
      <c r="K170" s="183"/>
      <c r="L170" s="164"/>
      <c r="M170" s="164"/>
      <c r="N170" s="186"/>
      <c r="O170" s="186"/>
      <c r="P170" s="164"/>
      <c r="Q170" s="164"/>
      <c r="R170" s="164"/>
      <c r="S170" s="164"/>
      <c r="T170" s="164"/>
      <c r="U170" s="164"/>
      <c r="V170" s="164"/>
      <c r="W170" s="164"/>
      <c r="X170" s="164"/>
      <c r="Y170" s="187"/>
      <c r="AA170" s="77"/>
      <c r="AC170" s="206"/>
      <c r="AD170" s="34"/>
      <c r="AE170" s="34"/>
      <c r="AF170" s="34"/>
      <c r="AG170" s="34"/>
      <c r="AH170" s="34"/>
      <c r="AI170" s="85"/>
      <c r="AJ170" s="34"/>
      <c r="AK170" s="85"/>
      <c r="AL170" s="85"/>
      <c r="AM170" s="34"/>
      <c r="AN170" s="34"/>
      <c r="AO170" s="34"/>
      <c r="AP170" s="85"/>
      <c r="AQ170" s="84"/>
      <c r="AR170" s="86"/>
      <c r="AT170" s="77"/>
      <c r="AV170" s="203"/>
      <c r="AW170" s="34"/>
      <c r="AX170" s="34"/>
      <c r="AY170" s="93"/>
      <c r="AZ170" s="34"/>
      <c r="BA170" s="34"/>
    </row>
    <row r="171" spans="4:53" s="15" customFormat="1" ht="12.6" customHeight="1">
      <c r="D171" s="77"/>
      <c r="F171" s="206"/>
      <c r="G171" s="164"/>
      <c r="H171" s="164"/>
      <c r="I171" s="164"/>
      <c r="J171" s="164"/>
      <c r="K171" s="183"/>
      <c r="L171" s="164"/>
      <c r="M171" s="164"/>
      <c r="N171" s="186"/>
      <c r="O171" s="186"/>
      <c r="P171" s="164"/>
      <c r="Q171" s="164"/>
      <c r="R171" s="164"/>
      <c r="S171" s="164"/>
      <c r="T171" s="164"/>
      <c r="U171" s="164"/>
      <c r="V171" s="164"/>
      <c r="W171" s="164"/>
      <c r="X171" s="164"/>
      <c r="Y171" s="187"/>
      <c r="AA171" s="77"/>
      <c r="AC171" s="206"/>
      <c r="AD171" s="34"/>
      <c r="AE171" s="34"/>
      <c r="AF171" s="34"/>
      <c r="AG171" s="34"/>
      <c r="AH171" s="34"/>
      <c r="AI171" s="85"/>
      <c r="AJ171" s="34"/>
      <c r="AK171" s="85"/>
      <c r="AL171" s="85"/>
      <c r="AM171" s="34"/>
      <c r="AN171" s="34"/>
      <c r="AO171" s="34"/>
      <c r="AP171" s="85"/>
      <c r="AQ171" s="84"/>
      <c r="AR171" s="86"/>
      <c r="AT171" s="77"/>
      <c r="AV171" s="203"/>
      <c r="AW171" s="34"/>
      <c r="AX171" s="34"/>
      <c r="AY171" s="93"/>
      <c r="AZ171" s="34"/>
      <c r="BA171" s="34"/>
    </row>
    <row r="172" spans="4:53" s="15" customFormat="1" ht="12.6" customHeight="1">
      <c r="D172" s="77"/>
      <c r="F172" s="206"/>
      <c r="G172" s="164"/>
      <c r="H172" s="164"/>
      <c r="I172" s="164"/>
      <c r="J172" s="164"/>
      <c r="K172" s="183"/>
      <c r="L172" s="164"/>
      <c r="M172" s="164"/>
      <c r="N172" s="186"/>
      <c r="O172" s="186"/>
      <c r="P172" s="164"/>
      <c r="Q172" s="164"/>
      <c r="R172" s="164"/>
      <c r="S172" s="164"/>
      <c r="T172" s="164"/>
      <c r="U172" s="164"/>
      <c r="V172" s="164"/>
      <c r="W172" s="164"/>
      <c r="X172" s="164"/>
      <c r="Y172" s="187"/>
      <c r="AA172" s="77"/>
      <c r="AC172" s="206"/>
      <c r="AD172" s="34"/>
      <c r="AE172" s="34"/>
      <c r="AF172" s="34"/>
      <c r="AG172" s="34"/>
      <c r="AH172" s="34"/>
      <c r="AI172" s="85"/>
      <c r="AJ172" s="34"/>
      <c r="AK172" s="85"/>
      <c r="AL172" s="85"/>
      <c r="AM172" s="34"/>
      <c r="AN172" s="34"/>
      <c r="AO172" s="34"/>
      <c r="AP172" s="85"/>
      <c r="AQ172" s="84"/>
      <c r="AR172" s="86"/>
      <c r="AT172" s="77"/>
      <c r="AV172" s="203"/>
      <c r="AW172" s="34"/>
      <c r="AX172" s="34"/>
      <c r="AY172" s="93"/>
      <c r="AZ172" s="34"/>
      <c r="BA172" s="34"/>
    </row>
    <row r="173" spans="4:53" s="15" customFormat="1" ht="12.6" customHeight="1">
      <c r="D173" s="77"/>
      <c r="F173" s="206"/>
      <c r="G173" s="164"/>
      <c r="H173" s="164"/>
      <c r="I173" s="164"/>
      <c r="J173" s="164"/>
      <c r="K173" s="183"/>
      <c r="L173" s="164"/>
      <c r="M173" s="164"/>
      <c r="N173" s="186"/>
      <c r="O173" s="186"/>
      <c r="P173" s="164"/>
      <c r="Q173" s="164"/>
      <c r="R173" s="164"/>
      <c r="S173" s="164"/>
      <c r="T173" s="164"/>
      <c r="U173" s="164"/>
      <c r="V173" s="164"/>
      <c r="W173" s="164"/>
      <c r="X173" s="164"/>
      <c r="Y173" s="187"/>
      <c r="AA173" s="77"/>
      <c r="AC173" s="206"/>
      <c r="AD173" s="34"/>
      <c r="AE173" s="34"/>
      <c r="AF173" s="34"/>
      <c r="AG173" s="34"/>
      <c r="AH173" s="34"/>
      <c r="AI173" s="85"/>
      <c r="AJ173" s="34"/>
      <c r="AK173" s="85"/>
      <c r="AL173" s="85"/>
      <c r="AM173" s="34"/>
      <c r="AN173" s="34"/>
      <c r="AO173" s="34"/>
      <c r="AP173" s="85"/>
      <c r="AQ173" s="84"/>
      <c r="AR173" s="86"/>
      <c r="AT173" s="77"/>
      <c r="AV173" s="203"/>
      <c r="AW173" s="34"/>
      <c r="AX173" s="34"/>
      <c r="AY173" s="93"/>
      <c r="AZ173" s="34"/>
      <c r="BA173" s="34"/>
    </row>
    <row r="174" spans="4:53" s="15" customFormat="1" ht="12.6" customHeight="1">
      <c r="D174" s="77"/>
      <c r="F174" s="206"/>
      <c r="G174" s="164"/>
      <c r="H174" s="164"/>
      <c r="I174" s="164"/>
      <c r="J174" s="164"/>
      <c r="K174" s="183"/>
      <c r="L174" s="164"/>
      <c r="M174" s="164"/>
      <c r="N174" s="186"/>
      <c r="O174" s="186"/>
      <c r="P174" s="164"/>
      <c r="Q174" s="164"/>
      <c r="R174" s="164"/>
      <c r="S174" s="164"/>
      <c r="T174" s="164"/>
      <c r="U174" s="164"/>
      <c r="V174" s="164"/>
      <c r="W174" s="164"/>
      <c r="X174" s="164"/>
      <c r="Y174" s="187"/>
      <c r="AA174" s="77"/>
      <c r="AC174" s="206"/>
      <c r="AD174" s="34"/>
      <c r="AE174" s="34"/>
      <c r="AF174" s="34"/>
      <c r="AG174" s="34"/>
      <c r="AH174" s="34"/>
      <c r="AI174" s="85"/>
      <c r="AJ174" s="34"/>
      <c r="AK174" s="85"/>
      <c r="AL174" s="85"/>
      <c r="AM174" s="34"/>
      <c r="AN174" s="34"/>
      <c r="AO174" s="34"/>
      <c r="AP174" s="85"/>
      <c r="AQ174" s="84"/>
      <c r="AR174" s="86"/>
      <c r="AT174" s="77"/>
      <c r="AV174" s="203"/>
      <c r="AW174" s="34"/>
      <c r="AX174" s="34"/>
      <c r="AY174" s="93"/>
      <c r="AZ174" s="34"/>
      <c r="BA174" s="34"/>
    </row>
    <row r="175" spans="4:53" s="15" customFormat="1" ht="12.6" customHeight="1">
      <c r="D175" s="77"/>
      <c r="F175" s="206"/>
      <c r="G175" s="164"/>
      <c r="H175" s="164"/>
      <c r="I175" s="164"/>
      <c r="J175" s="164"/>
      <c r="K175" s="183"/>
      <c r="L175" s="164"/>
      <c r="M175" s="164"/>
      <c r="N175" s="186"/>
      <c r="O175" s="186"/>
      <c r="P175" s="164"/>
      <c r="Q175" s="164"/>
      <c r="R175" s="164"/>
      <c r="S175" s="164"/>
      <c r="T175" s="164"/>
      <c r="U175" s="164"/>
      <c r="V175" s="164"/>
      <c r="W175" s="164"/>
      <c r="X175" s="164"/>
      <c r="Y175" s="187"/>
      <c r="AA175" s="77"/>
      <c r="AC175" s="206"/>
      <c r="AD175" s="34"/>
      <c r="AE175" s="34"/>
      <c r="AF175" s="34"/>
      <c r="AG175" s="34"/>
      <c r="AH175" s="34"/>
      <c r="AI175" s="85"/>
      <c r="AJ175" s="34"/>
      <c r="AK175" s="85"/>
      <c r="AL175" s="85"/>
      <c r="AM175" s="34"/>
      <c r="AN175" s="34"/>
      <c r="AO175" s="34"/>
      <c r="AP175" s="85"/>
      <c r="AQ175" s="84"/>
      <c r="AR175" s="86"/>
      <c r="AT175" s="77"/>
      <c r="AV175" s="203"/>
      <c r="AW175" s="34"/>
      <c r="AX175" s="34"/>
      <c r="AY175" s="93"/>
      <c r="AZ175" s="34"/>
      <c r="BA175" s="34"/>
    </row>
    <row r="176" spans="4:53" s="15" customFormat="1" ht="12.6" customHeight="1">
      <c r="D176" s="77"/>
      <c r="F176" s="206"/>
      <c r="G176" s="164"/>
      <c r="H176" s="164"/>
      <c r="I176" s="164"/>
      <c r="J176" s="164"/>
      <c r="K176" s="183"/>
      <c r="L176" s="164"/>
      <c r="M176" s="164"/>
      <c r="N176" s="186"/>
      <c r="O176" s="186"/>
      <c r="P176" s="164"/>
      <c r="Q176" s="164"/>
      <c r="R176" s="164"/>
      <c r="S176" s="164"/>
      <c r="T176" s="164"/>
      <c r="U176" s="164"/>
      <c r="V176" s="164"/>
      <c r="W176" s="164"/>
      <c r="X176" s="164"/>
      <c r="Y176" s="187"/>
      <c r="AA176" s="77"/>
      <c r="AC176" s="206"/>
      <c r="AD176" s="34"/>
      <c r="AE176" s="34"/>
      <c r="AF176" s="34"/>
      <c r="AG176" s="34"/>
      <c r="AH176" s="34"/>
      <c r="AI176" s="85"/>
      <c r="AJ176" s="34"/>
      <c r="AK176" s="85"/>
      <c r="AL176" s="85"/>
      <c r="AM176" s="34"/>
      <c r="AN176" s="34"/>
      <c r="AO176" s="34"/>
      <c r="AP176" s="85"/>
      <c r="AQ176" s="84"/>
      <c r="AR176" s="86"/>
      <c r="AT176" s="77"/>
      <c r="AV176" s="203"/>
      <c r="AW176" s="34"/>
      <c r="AX176" s="34"/>
      <c r="AY176" s="93"/>
      <c r="AZ176" s="34"/>
      <c r="BA176" s="34"/>
    </row>
    <row r="177" spans="4:53" s="15" customFormat="1" ht="12.6" customHeight="1">
      <c r="D177" s="77"/>
      <c r="F177" s="206"/>
      <c r="G177" s="164"/>
      <c r="H177" s="164"/>
      <c r="I177" s="164"/>
      <c r="J177" s="164"/>
      <c r="K177" s="183"/>
      <c r="L177" s="164"/>
      <c r="M177" s="164"/>
      <c r="N177" s="186"/>
      <c r="O177" s="186"/>
      <c r="P177" s="164"/>
      <c r="Q177" s="164"/>
      <c r="R177" s="164"/>
      <c r="S177" s="164"/>
      <c r="T177" s="164"/>
      <c r="U177" s="164"/>
      <c r="V177" s="164"/>
      <c r="W177" s="164"/>
      <c r="X177" s="164"/>
      <c r="Y177" s="187"/>
      <c r="AA177" s="77"/>
      <c r="AC177" s="206"/>
      <c r="AD177" s="34"/>
      <c r="AE177" s="34"/>
      <c r="AF177" s="34"/>
      <c r="AG177" s="34"/>
      <c r="AH177" s="34"/>
      <c r="AI177" s="85"/>
      <c r="AJ177" s="34"/>
      <c r="AK177" s="85"/>
      <c r="AL177" s="85"/>
      <c r="AM177" s="34"/>
      <c r="AN177" s="34"/>
      <c r="AO177" s="34"/>
      <c r="AP177" s="85"/>
      <c r="AQ177" s="84"/>
      <c r="AR177" s="86"/>
      <c r="AT177" s="77"/>
      <c r="AV177" s="203"/>
      <c r="AW177" s="34"/>
      <c r="AX177" s="34"/>
      <c r="AY177" s="93"/>
      <c r="AZ177" s="34"/>
      <c r="BA177" s="34"/>
    </row>
    <row r="178" spans="4:53" s="15" customFormat="1" ht="12.6" customHeight="1">
      <c r="D178" s="77"/>
      <c r="F178" s="206"/>
      <c r="G178" s="164"/>
      <c r="H178" s="164"/>
      <c r="I178" s="164"/>
      <c r="J178" s="164"/>
      <c r="K178" s="183"/>
      <c r="L178" s="164"/>
      <c r="M178" s="164"/>
      <c r="N178" s="186"/>
      <c r="O178" s="186"/>
      <c r="P178" s="164"/>
      <c r="Q178" s="164"/>
      <c r="R178" s="164"/>
      <c r="S178" s="164"/>
      <c r="T178" s="164"/>
      <c r="U178" s="164"/>
      <c r="V178" s="164"/>
      <c r="W178" s="164"/>
      <c r="X178" s="164"/>
      <c r="Y178" s="187"/>
      <c r="AA178" s="77"/>
      <c r="AC178" s="206"/>
      <c r="AD178" s="34"/>
      <c r="AE178" s="34"/>
      <c r="AF178" s="34"/>
      <c r="AG178" s="34"/>
      <c r="AH178" s="34"/>
      <c r="AI178" s="85"/>
      <c r="AJ178" s="34"/>
      <c r="AK178" s="85"/>
      <c r="AL178" s="85"/>
      <c r="AM178" s="34"/>
      <c r="AN178" s="34"/>
      <c r="AO178" s="34"/>
      <c r="AP178" s="85"/>
      <c r="AQ178" s="84"/>
      <c r="AR178" s="86"/>
      <c r="AT178" s="77"/>
      <c r="AV178" s="203"/>
      <c r="AW178" s="34"/>
      <c r="AX178" s="34"/>
      <c r="AY178" s="93"/>
      <c r="AZ178" s="34"/>
      <c r="BA178" s="34"/>
    </row>
    <row r="179" spans="4:53" s="15" customFormat="1" ht="12.6" customHeight="1">
      <c r="D179" s="77"/>
      <c r="F179" s="206"/>
      <c r="G179" s="164"/>
      <c r="H179" s="164"/>
      <c r="I179" s="164"/>
      <c r="J179" s="164"/>
      <c r="K179" s="183"/>
      <c r="L179" s="164"/>
      <c r="M179" s="164"/>
      <c r="N179" s="186"/>
      <c r="O179" s="186"/>
      <c r="P179" s="164"/>
      <c r="Q179" s="164"/>
      <c r="R179" s="164"/>
      <c r="S179" s="164"/>
      <c r="T179" s="164"/>
      <c r="U179" s="164"/>
      <c r="V179" s="164"/>
      <c r="W179" s="164"/>
      <c r="X179" s="164"/>
      <c r="Y179" s="187"/>
      <c r="AA179" s="77"/>
      <c r="AC179" s="206"/>
      <c r="AD179" s="34"/>
      <c r="AE179" s="34"/>
      <c r="AF179" s="34"/>
      <c r="AG179" s="34"/>
      <c r="AH179" s="34"/>
      <c r="AI179" s="85"/>
      <c r="AJ179" s="34"/>
      <c r="AK179" s="85"/>
      <c r="AL179" s="85"/>
      <c r="AM179" s="34"/>
      <c r="AN179" s="34"/>
      <c r="AO179" s="34"/>
      <c r="AP179" s="85"/>
      <c r="AQ179" s="84"/>
      <c r="AR179" s="86"/>
      <c r="AT179" s="77"/>
      <c r="AV179" s="203"/>
      <c r="AW179" s="34"/>
      <c r="AX179" s="34"/>
      <c r="AY179" s="93"/>
      <c r="AZ179" s="34"/>
      <c r="BA179" s="34"/>
    </row>
    <row r="180" spans="4:53" s="15" customFormat="1" ht="12.6" customHeight="1">
      <c r="D180" s="77"/>
      <c r="F180" s="206"/>
      <c r="G180" s="164"/>
      <c r="H180" s="164"/>
      <c r="I180" s="164"/>
      <c r="J180" s="164"/>
      <c r="K180" s="183"/>
      <c r="L180" s="164"/>
      <c r="M180" s="164"/>
      <c r="N180" s="186"/>
      <c r="O180" s="186"/>
      <c r="P180" s="164"/>
      <c r="Q180" s="164"/>
      <c r="R180" s="164"/>
      <c r="S180" s="164"/>
      <c r="T180" s="164"/>
      <c r="U180" s="164"/>
      <c r="V180" s="164"/>
      <c r="W180" s="164"/>
      <c r="X180" s="164"/>
      <c r="Y180" s="187"/>
      <c r="AA180" s="77"/>
      <c r="AC180" s="206"/>
      <c r="AD180" s="34"/>
      <c r="AE180" s="34"/>
      <c r="AF180" s="34"/>
      <c r="AG180" s="34"/>
      <c r="AH180" s="34"/>
      <c r="AI180" s="85"/>
      <c r="AJ180" s="34"/>
      <c r="AK180" s="85"/>
      <c r="AL180" s="85"/>
      <c r="AM180" s="34"/>
      <c r="AN180" s="34"/>
      <c r="AO180" s="34"/>
      <c r="AP180" s="85"/>
      <c r="AQ180" s="84"/>
      <c r="AR180" s="86"/>
      <c r="AT180" s="77"/>
      <c r="AV180" s="203"/>
      <c r="AW180" s="34"/>
      <c r="AX180" s="34"/>
      <c r="AY180" s="93"/>
      <c r="AZ180" s="34"/>
      <c r="BA180" s="34"/>
    </row>
    <row r="181" spans="4:53" s="15" customFormat="1" ht="12.6" customHeight="1">
      <c r="D181" s="77"/>
      <c r="F181" s="206"/>
      <c r="G181" s="164"/>
      <c r="H181" s="164"/>
      <c r="I181" s="164"/>
      <c r="J181" s="164"/>
      <c r="K181" s="183"/>
      <c r="L181" s="164"/>
      <c r="M181" s="164"/>
      <c r="N181" s="186"/>
      <c r="O181" s="186"/>
      <c r="P181" s="164"/>
      <c r="Q181" s="164"/>
      <c r="R181" s="164"/>
      <c r="S181" s="164"/>
      <c r="T181" s="164"/>
      <c r="U181" s="164"/>
      <c r="V181" s="164"/>
      <c r="W181" s="164"/>
      <c r="X181" s="164"/>
      <c r="Y181" s="187"/>
      <c r="AA181" s="77"/>
      <c r="AC181" s="206"/>
      <c r="AD181" s="34"/>
      <c r="AE181" s="34"/>
      <c r="AF181" s="34"/>
      <c r="AG181" s="34"/>
      <c r="AH181" s="34"/>
      <c r="AI181" s="85"/>
      <c r="AJ181" s="34"/>
      <c r="AK181" s="85"/>
      <c r="AL181" s="85"/>
      <c r="AM181" s="34"/>
      <c r="AN181" s="34"/>
      <c r="AO181" s="34"/>
      <c r="AP181" s="85"/>
      <c r="AQ181" s="84"/>
      <c r="AR181" s="86"/>
      <c r="AT181" s="77"/>
      <c r="AV181" s="203"/>
      <c r="AW181" s="34"/>
      <c r="AX181" s="34"/>
      <c r="AY181" s="93"/>
      <c r="AZ181" s="34"/>
      <c r="BA181" s="34"/>
    </row>
    <row r="182" spans="4:53" s="15" customFormat="1" ht="12.6" customHeight="1">
      <c r="D182" s="77"/>
      <c r="F182" s="206"/>
      <c r="G182" s="164"/>
      <c r="H182" s="164"/>
      <c r="I182" s="164"/>
      <c r="J182" s="164"/>
      <c r="K182" s="183"/>
      <c r="L182" s="164"/>
      <c r="M182" s="164"/>
      <c r="N182" s="186"/>
      <c r="O182" s="186"/>
      <c r="P182" s="164"/>
      <c r="Q182" s="164"/>
      <c r="R182" s="164"/>
      <c r="S182" s="164"/>
      <c r="T182" s="164"/>
      <c r="U182" s="164"/>
      <c r="V182" s="164"/>
      <c r="W182" s="164"/>
      <c r="X182" s="164"/>
      <c r="Y182" s="187"/>
      <c r="AA182" s="77"/>
      <c r="AC182" s="206"/>
      <c r="AD182" s="34"/>
      <c r="AE182" s="34"/>
      <c r="AF182" s="34"/>
      <c r="AG182" s="34"/>
      <c r="AH182" s="34"/>
      <c r="AI182" s="85"/>
      <c r="AJ182" s="34"/>
      <c r="AK182" s="85"/>
      <c r="AL182" s="85"/>
      <c r="AM182" s="34"/>
      <c r="AN182" s="34"/>
      <c r="AO182" s="34"/>
      <c r="AP182" s="85"/>
      <c r="AQ182" s="84"/>
      <c r="AR182" s="86"/>
      <c r="AT182" s="77"/>
      <c r="AV182" s="203"/>
      <c r="AW182" s="34"/>
      <c r="AX182" s="34"/>
      <c r="AY182" s="93"/>
      <c r="AZ182" s="34"/>
      <c r="BA182" s="34"/>
    </row>
    <row r="183" spans="4:53" s="15" customFormat="1" ht="12.6" customHeight="1">
      <c r="D183" s="77"/>
      <c r="F183" s="206"/>
      <c r="G183" s="164"/>
      <c r="H183" s="164"/>
      <c r="I183" s="164"/>
      <c r="J183" s="164"/>
      <c r="K183" s="183"/>
      <c r="L183" s="164"/>
      <c r="M183" s="164"/>
      <c r="N183" s="186"/>
      <c r="O183" s="186"/>
      <c r="P183" s="164"/>
      <c r="Q183" s="164"/>
      <c r="R183" s="164"/>
      <c r="S183" s="164"/>
      <c r="T183" s="164"/>
      <c r="U183" s="164"/>
      <c r="V183" s="164"/>
      <c r="W183" s="164"/>
      <c r="X183" s="164"/>
      <c r="Y183" s="187"/>
      <c r="AA183" s="77"/>
      <c r="AC183" s="206"/>
      <c r="AD183" s="34"/>
      <c r="AE183" s="34"/>
      <c r="AF183" s="34"/>
      <c r="AG183" s="34"/>
      <c r="AH183" s="34"/>
      <c r="AI183" s="85"/>
      <c r="AJ183" s="34"/>
      <c r="AK183" s="85"/>
      <c r="AL183" s="85"/>
      <c r="AM183" s="34"/>
      <c r="AN183" s="34"/>
      <c r="AO183" s="34"/>
      <c r="AP183" s="85"/>
      <c r="AQ183" s="84"/>
      <c r="AR183" s="86"/>
      <c r="AT183" s="77"/>
      <c r="AV183" s="203"/>
      <c r="AW183" s="34"/>
      <c r="AX183" s="34"/>
      <c r="AY183" s="93"/>
      <c r="AZ183" s="34"/>
      <c r="BA183" s="34"/>
    </row>
    <row r="184" spans="4:53" s="15" customFormat="1" ht="12.6" customHeight="1">
      <c r="D184" s="77"/>
      <c r="F184" s="206"/>
      <c r="G184" s="164"/>
      <c r="H184" s="164"/>
      <c r="I184" s="164"/>
      <c r="J184" s="164"/>
      <c r="K184" s="183"/>
      <c r="L184" s="164"/>
      <c r="M184" s="164"/>
      <c r="N184" s="186"/>
      <c r="O184" s="186"/>
      <c r="P184" s="164"/>
      <c r="Q184" s="164"/>
      <c r="R184" s="164"/>
      <c r="S184" s="164"/>
      <c r="T184" s="164"/>
      <c r="U184" s="164"/>
      <c r="V184" s="164"/>
      <c r="W184" s="164"/>
      <c r="X184" s="164"/>
      <c r="Y184" s="187"/>
      <c r="AA184" s="77"/>
      <c r="AC184" s="206"/>
      <c r="AD184" s="34"/>
      <c r="AE184" s="34"/>
      <c r="AF184" s="34"/>
      <c r="AG184" s="34"/>
      <c r="AH184" s="34"/>
      <c r="AI184" s="85"/>
      <c r="AJ184" s="34"/>
      <c r="AK184" s="85"/>
      <c r="AL184" s="85"/>
      <c r="AM184" s="34"/>
      <c r="AN184" s="34"/>
      <c r="AO184" s="34"/>
      <c r="AP184" s="85"/>
      <c r="AQ184" s="84"/>
      <c r="AR184" s="86"/>
      <c r="AT184" s="77"/>
      <c r="AV184" s="203"/>
      <c r="AW184" s="34"/>
      <c r="AX184" s="34"/>
      <c r="AY184" s="93"/>
      <c r="AZ184" s="34"/>
      <c r="BA184" s="34"/>
    </row>
    <row r="185" spans="4:53" s="15" customFormat="1" ht="12.6" customHeight="1">
      <c r="D185" s="77"/>
      <c r="F185" s="206"/>
      <c r="G185" s="164"/>
      <c r="H185" s="164"/>
      <c r="I185" s="164"/>
      <c r="J185" s="164"/>
      <c r="K185" s="183"/>
      <c r="L185" s="164"/>
      <c r="M185" s="164"/>
      <c r="N185" s="186"/>
      <c r="O185" s="186"/>
      <c r="P185" s="164"/>
      <c r="Q185" s="164"/>
      <c r="R185" s="164"/>
      <c r="S185" s="164"/>
      <c r="T185" s="164"/>
      <c r="U185" s="164"/>
      <c r="V185" s="164"/>
      <c r="W185" s="164"/>
      <c r="X185" s="164"/>
      <c r="Y185" s="187"/>
      <c r="AA185" s="77"/>
      <c r="AC185" s="206"/>
      <c r="AD185" s="34"/>
      <c r="AE185" s="34"/>
      <c r="AF185" s="34"/>
      <c r="AG185" s="34"/>
      <c r="AH185" s="34"/>
      <c r="AI185" s="85"/>
      <c r="AJ185" s="34"/>
      <c r="AK185" s="85"/>
      <c r="AL185" s="85"/>
      <c r="AM185" s="34"/>
      <c r="AN185" s="34"/>
      <c r="AO185" s="34"/>
      <c r="AP185" s="85"/>
      <c r="AQ185" s="84"/>
      <c r="AR185" s="86"/>
      <c r="AT185" s="77"/>
      <c r="AV185" s="203"/>
      <c r="AW185" s="34"/>
      <c r="AX185" s="34"/>
      <c r="AY185" s="93"/>
      <c r="AZ185" s="34"/>
      <c r="BA185" s="34"/>
    </row>
    <row r="186" spans="4:53" s="15" customFormat="1" ht="12.6" customHeight="1">
      <c r="D186" s="77"/>
      <c r="F186" s="206"/>
      <c r="G186" s="164"/>
      <c r="H186" s="164"/>
      <c r="I186" s="164"/>
      <c r="J186" s="164"/>
      <c r="K186" s="183"/>
      <c r="L186" s="164"/>
      <c r="M186" s="164"/>
      <c r="N186" s="186"/>
      <c r="O186" s="186"/>
      <c r="P186" s="164"/>
      <c r="Q186" s="164"/>
      <c r="R186" s="164"/>
      <c r="S186" s="164"/>
      <c r="T186" s="164"/>
      <c r="U186" s="164"/>
      <c r="V186" s="164"/>
      <c r="W186" s="164"/>
      <c r="X186" s="164"/>
      <c r="Y186" s="187"/>
      <c r="AA186" s="77"/>
      <c r="AC186" s="206"/>
      <c r="AD186" s="34"/>
      <c r="AE186" s="34"/>
      <c r="AF186" s="34"/>
      <c r="AG186" s="34"/>
      <c r="AH186" s="34"/>
      <c r="AI186" s="85"/>
      <c r="AJ186" s="34"/>
      <c r="AK186" s="85"/>
      <c r="AL186" s="85"/>
      <c r="AM186" s="34"/>
      <c r="AN186" s="34"/>
      <c r="AO186" s="34"/>
      <c r="AP186" s="85"/>
      <c r="AQ186" s="84"/>
      <c r="AR186" s="86"/>
      <c r="AT186" s="77"/>
      <c r="AV186" s="203"/>
      <c r="AW186" s="34"/>
      <c r="AX186" s="34"/>
      <c r="AY186" s="93"/>
      <c r="AZ186" s="34"/>
      <c r="BA186" s="34"/>
    </row>
    <row r="187" spans="4:53" s="15" customFormat="1" ht="12.6" customHeight="1">
      <c r="D187" s="77"/>
      <c r="F187" s="206"/>
      <c r="G187" s="164"/>
      <c r="H187" s="164"/>
      <c r="I187" s="164"/>
      <c r="J187" s="164"/>
      <c r="K187" s="183"/>
      <c r="L187" s="164"/>
      <c r="M187" s="164"/>
      <c r="N187" s="186"/>
      <c r="O187" s="186"/>
      <c r="P187" s="164"/>
      <c r="Q187" s="164"/>
      <c r="R187" s="164"/>
      <c r="S187" s="164"/>
      <c r="T187" s="164"/>
      <c r="U187" s="164"/>
      <c r="V187" s="164"/>
      <c r="W187" s="164"/>
      <c r="X187" s="164"/>
      <c r="Y187" s="187"/>
      <c r="AA187" s="77"/>
      <c r="AC187" s="206"/>
      <c r="AD187" s="34"/>
      <c r="AE187" s="34"/>
      <c r="AF187" s="34"/>
      <c r="AG187" s="34"/>
      <c r="AH187" s="34"/>
      <c r="AI187" s="85"/>
      <c r="AJ187" s="34"/>
      <c r="AK187" s="85"/>
      <c r="AL187" s="85"/>
      <c r="AM187" s="34"/>
      <c r="AN187" s="34"/>
      <c r="AO187" s="34"/>
      <c r="AP187" s="85"/>
      <c r="AQ187" s="84"/>
      <c r="AR187" s="86"/>
      <c r="AT187" s="77"/>
      <c r="AV187" s="203"/>
      <c r="AW187" s="34"/>
      <c r="AX187" s="34"/>
      <c r="AY187" s="93"/>
      <c r="AZ187" s="34"/>
      <c r="BA187" s="34"/>
    </row>
    <row r="188" spans="4:53" s="15" customFormat="1" ht="12.6" customHeight="1">
      <c r="D188" s="77"/>
      <c r="F188" s="206"/>
      <c r="G188" s="164"/>
      <c r="H188" s="164"/>
      <c r="I188" s="164"/>
      <c r="J188" s="164"/>
      <c r="K188" s="183"/>
      <c r="L188" s="164"/>
      <c r="M188" s="164"/>
      <c r="N188" s="186"/>
      <c r="O188" s="186"/>
      <c r="P188" s="164"/>
      <c r="Q188" s="164"/>
      <c r="R188" s="164"/>
      <c r="S188" s="164"/>
      <c r="T188" s="164"/>
      <c r="U188" s="164"/>
      <c r="V188" s="164"/>
      <c r="W188" s="164"/>
      <c r="X188" s="164"/>
      <c r="Y188" s="187"/>
      <c r="AA188" s="77"/>
      <c r="AC188" s="206"/>
      <c r="AD188" s="34"/>
      <c r="AE188" s="34"/>
      <c r="AF188" s="34"/>
      <c r="AG188" s="34"/>
      <c r="AH188" s="34"/>
      <c r="AI188" s="85"/>
      <c r="AJ188" s="34"/>
      <c r="AK188" s="85"/>
      <c r="AL188" s="85"/>
      <c r="AM188" s="34"/>
      <c r="AN188" s="34"/>
      <c r="AO188" s="34"/>
      <c r="AP188" s="85"/>
      <c r="AQ188" s="84"/>
      <c r="AR188" s="86"/>
      <c r="AT188" s="77"/>
      <c r="AV188" s="203"/>
      <c r="AW188" s="34"/>
      <c r="AX188" s="34"/>
      <c r="AY188" s="93"/>
      <c r="AZ188" s="34"/>
      <c r="BA188" s="34"/>
    </row>
    <row r="189" spans="4:53" s="15" customFormat="1" ht="12.6" customHeight="1">
      <c r="D189" s="77"/>
      <c r="F189" s="206"/>
      <c r="G189" s="164"/>
      <c r="H189" s="164"/>
      <c r="I189" s="164"/>
      <c r="J189" s="164"/>
      <c r="K189" s="183"/>
      <c r="L189" s="164"/>
      <c r="M189" s="164"/>
      <c r="N189" s="186"/>
      <c r="O189" s="186"/>
      <c r="P189" s="164"/>
      <c r="Q189" s="164"/>
      <c r="R189" s="164"/>
      <c r="S189" s="164"/>
      <c r="T189" s="164"/>
      <c r="U189" s="164"/>
      <c r="V189" s="164"/>
      <c r="W189" s="164"/>
      <c r="X189" s="164"/>
      <c r="Y189" s="187"/>
      <c r="AA189" s="77"/>
      <c r="AC189" s="206"/>
      <c r="AD189" s="34"/>
      <c r="AE189" s="34"/>
      <c r="AF189" s="34"/>
      <c r="AG189" s="34"/>
      <c r="AH189" s="34"/>
      <c r="AI189" s="85"/>
      <c r="AJ189" s="34"/>
      <c r="AK189" s="85"/>
      <c r="AL189" s="85"/>
      <c r="AM189" s="34"/>
      <c r="AN189" s="34"/>
      <c r="AO189" s="34"/>
      <c r="AP189" s="85"/>
      <c r="AQ189" s="84"/>
      <c r="AR189" s="86"/>
      <c r="AT189" s="77"/>
      <c r="AV189" s="203"/>
      <c r="AW189" s="34"/>
      <c r="AX189" s="34"/>
      <c r="AY189" s="93"/>
      <c r="AZ189" s="34"/>
      <c r="BA189" s="34"/>
    </row>
    <row r="190" spans="4:53" s="15" customFormat="1" ht="12.6" customHeight="1">
      <c r="D190" s="77"/>
      <c r="F190" s="206"/>
      <c r="G190" s="164"/>
      <c r="H190" s="164"/>
      <c r="I190" s="164"/>
      <c r="J190" s="164"/>
      <c r="K190" s="183"/>
      <c r="L190" s="164"/>
      <c r="M190" s="164"/>
      <c r="N190" s="186"/>
      <c r="O190" s="186"/>
      <c r="P190" s="164"/>
      <c r="Q190" s="164"/>
      <c r="R190" s="164"/>
      <c r="S190" s="164"/>
      <c r="T190" s="164"/>
      <c r="U190" s="164"/>
      <c r="V190" s="164"/>
      <c r="W190" s="164"/>
      <c r="X190" s="164"/>
      <c r="Y190" s="187"/>
      <c r="AA190" s="77"/>
      <c r="AC190" s="206"/>
      <c r="AD190" s="34"/>
      <c r="AE190" s="34"/>
      <c r="AF190" s="34"/>
      <c r="AG190" s="34"/>
      <c r="AH190" s="34"/>
      <c r="AI190" s="85"/>
      <c r="AJ190" s="34"/>
      <c r="AK190" s="85"/>
      <c r="AL190" s="85"/>
      <c r="AM190" s="34"/>
      <c r="AN190" s="34"/>
      <c r="AO190" s="34"/>
      <c r="AP190" s="85"/>
      <c r="AQ190" s="84"/>
      <c r="AR190" s="86"/>
      <c r="AT190" s="77"/>
      <c r="AV190" s="203"/>
      <c r="AW190" s="34"/>
      <c r="AX190" s="34"/>
      <c r="AY190" s="93"/>
      <c r="AZ190" s="34"/>
      <c r="BA190" s="34"/>
    </row>
    <row r="191" spans="4:53" s="15" customFormat="1" ht="12.6" customHeight="1">
      <c r="D191" s="77"/>
      <c r="F191" s="206"/>
      <c r="G191" s="164"/>
      <c r="H191" s="164"/>
      <c r="I191" s="164"/>
      <c r="J191" s="164"/>
      <c r="K191" s="183"/>
      <c r="L191" s="164"/>
      <c r="M191" s="164"/>
      <c r="N191" s="186"/>
      <c r="O191" s="186"/>
      <c r="P191" s="164"/>
      <c r="Q191" s="164"/>
      <c r="R191" s="164"/>
      <c r="S191" s="164"/>
      <c r="T191" s="164"/>
      <c r="U191" s="164"/>
      <c r="V191" s="164"/>
      <c r="W191" s="164"/>
      <c r="X191" s="164"/>
      <c r="Y191" s="187"/>
      <c r="AA191" s="77"/>
      <c r="AC191" s="206"/>
      <c r="AD191" s="34"/>
      <c r="AE191" s="34"/>
      <c r="AF191" s="34"/>
      <c r="AG191" s="34"/>
      <c r="AH191" s="34"/>
      <c r="AI191" s="85"/>
      <c r="AJ191" s="34"/>
      <c r="AK191" s="85"/>
      <c r="AL191" s="85"/>
      <c r="AM191" s="34"/>
      <c r="AN191" s="34"/>
      <c r="AO191" s="34"/>
      <c r="AP191" s="85"/>
      <c r="AQ191" s="84"/>
      <c r="AR191" s="86"/>
      <c r="AT191" s="77"/>
      <c r="AV191" s="203"/>
      <c r="AW191" s="34"/>
      <c r="AX191" s="34"/>
      <c r="AY191" s="93"/>
      <c r="AZ191" s="34"/>
      <c r="BA191" s="34"/>
    </row>
    <row r="192" spans="4:53" s="15" customFormat="1" ht="12.6" customHeight="1">
      <c r="D192" s="77"/>
      <c r="F192" s="206"/>
      <c r="G192" s="164"/>
      <c r="H192" s="164"/>
      <c r="I192" s="164"/>
      <c r="J192" s="164"/>
      <c r="K192" s="183"/>
      <c r="L192" s="164"/>
      <c r="M192" s="164"/>
      <c r="N192" s="186"/>
      <c r="O192" s="186"/>
      <c r="P192" s="164"/>
      <c r="Q192" s="164"/>
      <c r="R192" s="164"/>
      <c r="S192" s="164"/>
      <c r="T192" s="164"/>
      <c r="U192" s="164"/>
      <c r="V192" s="164"/>
      <c r="W192" s="164"/>
      <c r="X192" s="164"/>
      <c r="Y192" s="187"/>
      <c r="AA192" s="77"/>
      <c r="AC192" s="206"/>
      <c r="AD192" s="34"/>
      <c r="AE192" s="34"/>
      <c r="AF192" s="34"/>
      <c r="AG192" s="34"/>
      <c r="AH192" s="34"/>
      <c r="AI192" s="85"/>
      <c r="AJ192" s="34"/>
      <c r="AK192" s="85"/>
      <c r="AL192" s="85"/>
      <c r="AM192" s="34"/>
      <c r="AN192" s="34"/>
      <c r="AO192" s="34"/>
      <c r="AP192" s="85"/>
      <c r="AQ192" s="84"/>
      <c r="AR192" s="86"/>
      <c r="AT192" s="77"/>
      <c r="AV192" s="203"/>
      <c r="AW192" s="34"/>
      <c r="AX192" s="34"/>
      <c r="AY192" s="93"/>
      <c r="AZ192" s="34"/>
      <c r="BA192" s="34"/>
    </row>
    <row r="193" spans="4:53" s="15" customFormat="1" ht="12.6" customHeight="1">
      <c r="D193" s="77"/>
      <c r="F193" s="206"/>
      <c r="G193" s="164"/>
      <c r="H193" s="164"/>
      <c r="I193" s="164"/>
      <c r="J193" s="164"/>
      <c r="K193" s="183"/>
      <c r="L193" s="164"/>
      <c r="M193" s="164"/>
      <c r="N193" s="186"/>
      <c r="O193" s="186"/>
      <c r="P193" s="164"/>
      <c r="Q193" s="164"/>
      <c r="R193" s="164"/>
      <c r="S193" s="164"/>
      <c r="T193" s="164"/>
      <c r="U193" s="164"/>
      <c r="V193" s="164"/>
      <c r="W193" s="164"/>
      <c r="X193" s="164"/>
      <c r="Y193" s="187"/>
      <c r="AA193" s="77"/>
      <c r="AC193" s="206"/>
      <c r="AD193" s="34"/>
      <c r="AE193" s="34"/>
      <c r="AF193" s="34"/>
      <c r="AG193" s="34"/>
      <c r="AH193" s="34"/>
      <c r="AI193" s="85"/>
      <c r="AJ193" s="34"/>
      <c r="AK193" s="85"/>
      <c r="AL193" s="85"/>
      <c r="AM193" s="34"/>
      <c r="AN193" s="34"/>
      <c r="AO193" s="34"/>
      <c r="AP193" s="85"/>
      <c r="AQ193" s="84"/>
      <c r="AR193" s="86"/>
      <c r="AT193" s="77"/>
      <c r="AV193" s="203"/>
      <c r="AW193" s="34"/>
      <c r="AX193" s="34"/>
      <c r="AY193" s="93"/>
      <c r="AZ193" s="34"/>
      <c r="BA193" s="34"/>
    </row>
    <row r="194" spans="4:53" s="15" customFormat="1" ht="12.6" customHeight="1">
      <c r="D194" s="77"/>
      <c r="F194" s="206"/>
      <c r="G194" s="164"/>
      <c r="H194" s="164"/>
      <c r="I194" s="164"/>
      <c r="J194" s="164"/>
      <c r="K194" s="183"/>
      <c r="L194" s="164"/>
      <c r="M194" s="164"/>
      <c r="N194" s="186"/>
      <c r="O194" s="186"/>
      <c r="P194" s="164"/>
      <c r="Q194" s="164"/>
      <c r="R194" s="164"/>
      <c r="S194" s="164"/>
      <c r="T194" s="164"/>
      <c r="U194" s="164"/>
      <c r="V194" s="164"/>
      <c r="W194" s="164"/>
      <c r="X194" s="164"/>
      <c r="Y194" s="187"/>
      <c r="AA194" s="77"/>
      <c r="AC194" s="206"/>
      <c r="AD194" s="34"/>
      <c r="AE194" s="34"/>
      <c r="AF194" s="34"/>
      <c r="AG194" s="34"/>
      <c r="AH194" s="34"/>
      <c r="AI194" s="85"/>
      <c r="AJ194" s="34"/>
      <c r="AK194" s="85"/>
      <c r="AL194" s="85"/>
      <c r="AM194" s="34"/>
      <c r="AN194" s="34"/>
      <c r="AO194" s="34"/>
      <c r="AP194" s="85"/>
      <c r="AQ194" s="84"/>
      <c r="AR194" s="86"/>
      <c r="AT194" s="77"/>
      <c r="AV194" s="203"/>
      <c r="AW194" s="34"/>
      <c r="AX194" s="34"/>
      <c r="AY194" s="93"/>
      <c r="AZ194" s="34"/>
      <c r="BA194" s="34"/>
    </row>
    <row r="195" spans="4:53" s="15" customFormat="1" ht="12.6" customHeight="1">
      <c r="D195" s="77"/>
      <c r="F195" s="206"/>
      <c r="G195" s="164"/>
      <c r="H195" s="164"/>
      <c r="I195" s="164"/>
      <c r="J195" s="164"/>
      <c r="K195" s="183"/>
      <c r="L195" s="164"/>
      <c r="M195" s="164"/>
      <c r="N195" s="186"/>
      <c r="O195" s="186"/>
      <c r="P195" s="164"/>
      <c r="Q195" s="164"/>
      <c r="R195" s="164"/>
      <c r="S195" s="164"/>
      <c r="T195" s="164"/>
      <c r="U195" s="164"/>
      <c r="V195" s="164"/>
      <c r="W195" s="164"/>
      <c r="X195" s="164"/>
      <c r="Y195" s="187"/>
      <c r="AA195" s="77"/>
      <c r="AC195" s="206"/>
      <c r="AD195" s="34"/>
      <c r="AE195" s="34"/>
      <c r="AF195" s="34"/>
      <c r="AG195" s="34"/>
      <c r="AH195" s="34"/>
      <c r="AI195" s="85"/>
      <c r="AJ195" s="34"/>
      <c r="AK195" s="85"/>
      <c r="AL195" s="85"/>
      <c r="AM195" s="34"/>
      <c r="AN195" s="34"/>
      <c r="AO195" s="34"/>
      <c r="AP195" s="85"/>
      <c r="AQ195" s="84"/>
      <c r="AR195" s="86"/>
      <c r="AT195" s="77"/>
      <c r="AV195" s="203"/>
      <c r="AW195" s="34"/>
      <c r="AX195" s="34"/>
      <c r="AY195" s="93"/>
      <c r="AZ195" s="34"/>
      <c r="BA195" s="34"/>
    </row>
    <row r="196" spans="4:53" s="15" customFormat="1" ht="12.6" customHeight="1">
      <c r="D196" s="77"/>
      <c r="F196" s="206"/>
      <c r="G196" s="164"/>
      <c r="H196" s="164"/>
      <c r="I196" s="164"/>
      <c r="J196" s="164"/>
      <c r="K196" s="183"/>
      <c r="L196" s="164"/>
      <c r="M196" s="164"/>
      <c r="N196" s="186"/>
      <c r="O196" s="186"/>
      <c r="P196" s="164"/>
      <c r="Q196" s="164"/>
      <c r="R196" s="164"/>
      <c r="S196" s="164"/>
      <c r="T196" s="164"/>
      <c r="U196" s="164"/>
      <c r="V196" s="164"/>
      <c r="W196" s="164"/>
      <c r="X196" s="164"/>
      <c r="Y196" s="187"/>
      <c r="AA196" s="77"/>
      <c r="AC196" s="206"/>
      <c r="AD196" s="34"/>
      <c r="AE196" s="34"/>
      <c r="AF196" s="34"/>
      <c r="AG196" s="34"/>
      <c r="AH196" s="34"/>
      <c r="AI196" s="85"/>
      <c r="AJ196" s="34"/>
      <c r="AK196" s="85"/>
      <c r="AL196" s="85"/>
      <c r="AM196" s="34"/>
      <c r="AN196" s="34"/>
      <c r="AO196" s="34"/>
      <c r="AP196" s="85"/>
      <c r="AQ196" s="84"/>
      <c r="AR196" s="86"/>
      <c r="AT196" s="77"/>
      <c r="AV196" s="203"/>
      <c r="AW196" s="34"/>
      <c r="AX196" s="34"/>
      <c r="AY196" s="93"/>
      <c r="AZ196" s="34"/>
      <c r="BA196" s="34"/>
    </row>
    <row r="197" spans="4:53" s="15" customFormat="1" ht="12.6" customHeight="1">
      <c r="D197" s="77"/>
      <c r="F197" s="206"/>
      <c r="G197" s="164"/>
      <c r="H197" s="164"/>
      <c r="I197" s="164"/>
      <c r="J197" s="164"/>
      <c r="K197" s="183"/>
      <c r="L197" s="164"/>
      <c r="M197" s="164"/>
      <c r="N197" s="186"/>
      <c r="O197" s="186"/>
      <c r="P197" s="164"/>
      <c r="Q197" s="164"/>
      <c r="R197" s="164"/>
      <c r="S197" s="164"/>
      <c r="T197" s="164"/>
      <c r="U197" s="164"/>
      <c r="V197" s="164"/>
      <c r="W197" s="164"/>
      <c r="X197" s="164"/>
      <c r="Y197" s="187"/>
      <c r="AA197" s="77"/>
      <c r="AC197" s="206"/>
      <c r="AD197" s="34"/>
      <c r="AE197" s="34"/>
      <c r="AF197" s="34"/>
      <c r="AG197" s="34"/>
      <c r="AH197" s="34"/>
      <c r="AI197" s="85"/>
      <c r="AJ197" s="34"/>
      <c r="AK197" s="85"/>
      <c r="AL197" s="85"/>
      <c r="AM197" s="34"/>
      <c r="AN197" s="34"/>
      <c r="AO197" s="34"/>
      <c r="AP197" s="85"/>
      <c r="AQ197" s="84"/>
      <c r="AR197" s="86"/>
      <c r="AT197" s="77"/>
      <c r="AV197" s="203"/>
      <c r="AW197" s="34"/>
      <c r="AX197" s="34"/>
      <c r="AY197" s="93"/>
      <c r="AZ197" s="34"/>
      <c r="BA197" s="34"/>
    </row>
    <row r="198" spans="4:53" s="15" customFormat="1" ht="12.6" customHeight="1">
      <c r="D198" s="77"/>
      <c r="F198" s="206"/>
      <c r="G198" s="164"/>
      <c r="H198" s="164"/>
      <c r="I198" s="164"/>
      <c r="J198" s="164"/>
      <c r="K198" s="183"/>
      <c r="L198" s="164"/>
      <c r="M198" s="164"/>
      <c r="N198" s="186"/>
      <c r="O198" s="186"/>
      <c r="P198" s="164"/>
      <c r="Q198" s="164"/>
      <c r="R198" s="164"/>
      <c r="S198" s="164"/>
      <c r="T198" s="164"/>
      <c r="U198" s="164"/>
      <c r="V198" s="164"/>
      <c r="W198" s="164"/>
      <c r="X198" s="164"/>
      <c r="Y198" s="187"/>
      <c r="AA198" s="77"/>
      <c r="AC198" s="206"/>
      <c r="AD198" s="34"/>
      <c r="AE198" s="34"/>
      <c r="AF198" s="34"/>
      <c r="AG198" s="34"/>
      <c r="AH198" s="34"/>
      <c r="AI198" s="85"/>
      <c r="AJ198" s="34"/>
      <c r="AK198" s="85"/>
      <c r="AL198" s="85"/>
      <c r="AM198" s="34"/>
      <c r="AN198" s="34"/>
      <c r="AO198" s="34"/>
      <c r="AP198" s="85"/>
      <c r="AQ198" s="84"/>
      <c r="AR198" s="86"/>
      <c r="AT198" s="77"/>
      <c r="AV198" s="203"/>
      <c r="AW198" s="34"/>
      <c r="AX198" s="34"/>
      <c r="AY198" s="93"/>
      <c r="AZ198" s="34"/>
      <c r="BA198" s="34"/>
    </row>
    <row r="199" spans="4:53" s="15" customFormat="1" ht="12.6" customHeight="1">
      <c r="D199" s="77"/>
      <c r="F199" s="206"/>
      <c r="G199" s="164"/>
      <c r="H199" s="164"/>
      <c r="I199" s="164"/>
      <c r="J199" s="164"/>
      <c r="K199" s="183"/>
      <c r="L199" s="164"/>
      <c r="M199" s="164"/>
      <c r="N199" s="186"/>
      <c r="O199" s="186"/>
      <c r="P199" s="164"/>
      <c r="Q199" s="164"/>
      <c r="R199" s="164"/>
      <c r="S199" s="164"/>
      <c r="T199" s="164"/>
      <c r="U199" s="164"/>
      <c r="V199" s="164"/>
      <c r="W199" s="164"/>
      <c r="X199" s="164"/>
      <c r="Y199" s="187"/>
      <c r="AA199" s="77"/>
      <c r="AC199" s="206"/>
      <c r="AD199" s="34"/>
      <c r="AE199" s="34"/>
      <c r="AF199" s="34"/>
      <c r="AG199" s="34"/>
      <c r="AH199" s="34"/>
      <c r="AI199" s="85"/>
      <c r="AJ199" s="34"/>
      <c r="AK199" s="85"/>
      <c r="AL199" s="85"/>
      <c r="AM199" s="34"/>
      <c r="AN199" s="34"/>
      <c r="AO199" s="34"/>
      <c r="AP199" s="85"/>
      <c r="AQ199" s="84"/>
      <c r="AR199" s="86"/>
      <c r="AT199" s="77"/>
      <c r="AV199" s="203"/>
      <c r="AW199" s="34"/>
      <c r="AX199" s="34"/>
      <c r="AY199" s="93"/>
      <c r="AZ199" s="34"/>
      <c r="BA199" s="34"/>
    </row>
    <row r="200" spans="4:53" s="15" customFormat="1" ht="12.6" customHeight="1">
      <c r="D200" s="77"/>
      <c r="F200" s="206"/>
      <c r="G200" s="164"/>
      <c r="H200" s="164"/>
      <c r="I200" s="164"/>
      <c r="J200" s="164"/>
      <c r="K200" s="183"/>
      <c r="L200" s="164"/>
      <c r="M200" s="164"/>
      <c r="N200" s="186"/>
      <c r="O200" s="186"/>
      <c r="P200" s="164"/>
      <c r="Q200" s="164"/>
      <c r="R200" s="164"/>
      <c r="S200" s="164"/>
      <c r="T200" s="164"/>
      <c r="U200" s="164"/>
      <c r="V200" s="164"/>
      <c r="W200" s="164"/>
      <c r="X200" s="164"/>
      <c r="Y200" s="187"/>
      <c r="AA200" s="77"/>
      <c r="AC200" s="206"/>
      <c r="AD200" s="34"/>
      <c r="AE200" s="34"/>
      <c r="AF200" s="34"/>
      <c r="AG200" s="34"/>
      <c r="AH200" s="34"/>
      <c r="AI200" s="85"/>
      <c r="AJ200" s="34"/>
      <c r="AK200" s="85"/>
      <c r="AL200" s="85"/>
      <c r="AM200" s="34"/>
      <c r="AN200" s="34"/>
      <c r="AO200" s="34"/>
      <c r="AP200" s="85"/>
      <c r="AQ200" s="84"/>
      <c r="AR200" s="86"/>
      <c r="AT200" s="77"/>
      <c r="AV200" s="203"/>
      <c r="AW200" s="34"/>
      <c r="AX200" s="34"/>
      <c r="AY200" s="93"/>
      <c r="AZ200" s="34"/>
      <c r="BA200" s="34"/>
    </row>
    <row r="201" spans="4:53" s="15" customFormat="1" ht="12.6" customHeight="1">
      <c r="D201" s="77"/>
      <c r="F201" s="206"/>
      <c r="G201" s="164"/>
      <c r="H201" s="164"/>
      <c r="I201" s="164"/>
      <c r="J201" s="164"/>
      <c r="K201" s="183"/>
      <c r="L201" s="164"/>
      <c r="M201" s="164"/>
      <c r="N201" s="186"/>
      <c r="O201" s="186"/>
      <c r="P201" s="164"/>
      <c r="Q201" s="164"/>
      <c r="R201" s="164"/>
      <c r="S201" s="164"/>
      <c r="T201" s="164"/>
      <c r="U201" s="164"/>
      <c r="V201" s="164"/>
      <c r="W201" s="164"/>
      <c r="X201" s="164"/>
      <c r="Y201" s="187"/>
      <c r="AA201" s="77"/>
      <c r="AC201" s="206"/>
      <c r="AD201" s="34"/>
      <c r="AE201" s="34"/>
      <c r="AF201" s="34"/>
      <c r="AG201" s="34"/>
      <c r="AH201" s="34"/>
      <c r="AI201" s="85"/>
      <c r="AJ201" s="34"/>
      <c r="AK201" s="85"/>
      <c r="AL201" s="85"/>
      <c r="AM201" s="34"/>
      <c r="AN201" s="34"/>
      <c r="AO201" s="34"/>
      <c r="AP201" s="85"/>
      <c r="AQ201" s="84"/>
      <c r="AR201" s="86"/>
      <c r="AT201" s="77"/>
      <c r="AV201" s="203"/>
      <c r="AW201" s="34"/>
      <c r="AX201" s="34"/>
      <c r="AY201" s="93"/>
      <c r="AZ201" s="34"/>
      <c r="BA201" s="34"/>
    </row>
    <row r="202" spans="4:53" s="15" customFormat="1" ht="12.6" customHeight="1">
      <c r="D202" s="77"/>
      <c r="F202" s="206"/>
      <c r="G202" s="164"/>
      <c r="H202" s="164"/>
      <c r="I202" s="164"/>
      <c r="J202" s="164"/>
      <c r="K202" s="183"/>
      <c r="L202" s="164"/>
      <c r="M202" s="164"/>
      <c r="N202" s="186"/>
      <c r="O202" s="186"/>
      <c r="P202" s="164"/>
      <c r="Q202" s="164"/>
      <c r="R202" s="164"/>
      <c r="S202" s="164"/>
      <c r="T202" s="164"/>
      <c r="U202" s="164"/>
      <c r="V202" s="164"/>
      <c r="W202" s="164"/>
      <c r="X202" s="164"/>
      <c r="Y202" s="187"/>
      <c r="AA202" s="77"/>
      <c r="AC202" s="206"/>
      <c r="AD202" s="34"/>
      <c r="AE202" s="34"/>
      <c r="AF202" s="34"/>
      <c r="AG202" s="34"/>
      <c r="AH202" s="34"/>
      <c r="AI202" s="85"/>
      <c r="AJ202" s="34"/>
      <c r="AK202" s="85"/>
      <c r="AL202" s="85"/>
      <c r="AM202" s="34"/>
      <c r="AN202" s="34"/>
      <c r="AO202" s="34"/>
      <c r="AP202" s="85"/>
      <c r="AQ202" s="84"/>
      <c r="AR202" s="86"/>
      <c r="AT202" s="77"/>
      <c r="AV202" s="203"/>
      <c r="AW202" s="34"/>
      <c r="AX202" s="34"/>
      <c r="AY202" s="93"/>
      <c r="AZ202" s="34"/>
      <c r="BA202" s="34"/>
    </row>
    <row r="203" spans="4:53" s="15" customFormat="1" ht="12.6" customHeight="1">
      <c r="D203" s="77"/>
      <c r="F203" s="206"/>
      <c r="G203" s="164"/>
      <c r="H203" s="164"/>
      <c r="I203" s="164"/>
      <c r="J203" s="164"/>
      <c r="K203" s="183"/>
      <c r="L203" s="164"/>
      <c r="M203" s="164"/>
      <c r="N203" s="186"/>
      <c r="O203" s="186"/>
      <c r="P203" s="164"/>
      <c r="Q203" s="164"/>
      <c r="R203" s="164"/>
      <c r="S203" s="164"/>
      <c r="T203" s="164"/>
      <c r="U203" s="164"/>
      <c r="V203" s="164"/>
      <c r="W203" s="164"/>
      <c r="X203" s="164"/>
      <c r="Y203" s="187"/>
      <c r="AA203" s="77"/>
      <c r="AC203" s="206"/>
      <c r="AD203" s="34"/>
      <c r="AE203" s="34"/>
      <c r="AF203" s="34"/>
      <c r="AG203" s="34"/>
      <c r="AH203" s="34"/>
      <c r="AI203" s="85"/>
      <c r="AJ203" s="34"/>
      <c r="AK203" s="85"/>
      <c r="AL203" s="85"/>
      <c r="AM203" s="34"/>
      <c r="AN203" s="34"/>
      <c r="AO203" s="34"/>
      <c r="AP203" s="85"/>
      <c r="AQ203" s="84"/>
      <c r="AR203" s="86"/>
      <c r="AT203" s="77"/>
      <c r="AV203" s="203"/>
      <c r="AW203" s="34"/>
      <c r="AX203" s="34"/>
      <c r="AY203" s="93"/>
      <c r="AZ203" s="34"/>
      <c r="BA203" s="34"/>
    </row>
    <row r="204" spans="4:53" s="15" customFormat="1" ht="12.6" customHeight="1">
      <c r="D204" s="77"/>
      <c r="F204" s="206"/>
      <c r="G204" s="164"/>
      <c r="H204" s="164"/>
      <c r="I204" s="164"/>
      <c r="J204" s="164"/>
      <c r="K204" s="183"/>
      <c r="L204" s="164"/>
      <c r="M204" s="164"/>
      <c r="N204" s="186"/>
      <c r="O204" s="186"/>
      <c r="P204" s="164"/>
      <c r="Q204" s="164"/>
      <c r="R204" s="164"/>
      <c r="S204" s="164"/>
      <c r="T204" s="164"/>
      <c r="U204" s="164"/>
      <c r="V204" s="164"/>
      <c r="W204" s="164"/>
      <c r="X204" s="164"/>
      <c r="Y204" s="187"/>
      <c r="AA204" s="77"/>
      <c r="AC204" s="206"/>
      <c r="AD204" s="34"/>
      <c r="AE204" s="34"/>
      <c r="AF204" s="34"/>
      <c r="AG204" s="34"/>
      <c r="AH204" s="34"/>
      <c r="AI204" s="85"/>
      <c r="AJ204" s="34"/>
      <c r="AK204" s="85"/>
      <c r="AL204" s="85"/>
      <c r="AM204" s="34"/>
      <c r="AN204" s="34"/>
      <c r="AO204" s="34"/>
      <c r="AP204" s="85"/>
      <c r="AQ204" s="84"/>
      <c r="AR204" s="86"/>
      <c r="AT204" s="77"/>
      <c r="AV204" s="203"/>
      <c r="AW204" s="34"/>
      <c r="AX204" s="34"/>
      <c r="AY204" s="93"/>
      <c r="AZ204" s="34"/>
      <c r="BA204" s="34"/>
    </row>
    <row r="205" spans="4:53" s="15" customFormat="1" ht="12.6" customHeight="1">
      <c r="D205" s="77"/>
      <c r="F205" s="206"/>
      <c r="G205" s="164"/>
      <c r="H205" s="164"/>
      <c r="I205" s="164"/>
      <c r="J205" s="164"/>
      <c r="K205" s="183"/>
      <c r="L205" s="164"/>
      <c r="M205" s="164"/>
      <c r="N205" s="186"/>
      <c r="O205" s="186"/>
      <c r="P205" s="164"/>
      <c r="Q205" s="164"/>
      <c r="R205" s="164"/>
      <c r="S205" s="164"/>
      <c r="T205" s="164"/>
      <c r="U205" s="164"/>
      <c r="V205" s="164"/>
      <c r="W205" s="164"/>
      <c r="X205" s="164"/>
      <c r="Y205" s="187"/>
      <c r="AA205" s="77"/>
      <c r="AC205" s="206"/>
      <c r="AD205" s="34"/>
      <c r="AE205" s="34"/>
      <c r="AF205" s="34"/>
      <c r="AG205" s="34"/>
      <c r="AH205" s="34"/>
      <c r="AI205" s="85"/>
      <c r="AJ205" s="34"/>
      <c r="AK205" s="85"/>
      <c r="AL205" s="85"/>
      <c r="AM205" s="34"/>
      <c r="AN205" s="34"/>
      <c r="AO205" s="34"/>
      <c r="AP205" s="85"/>
      <c r="AQ205" s="84"/>
      <c r="AR205" s="86"/>
      <c r="AT205" s="77"/>
      <c r="AV205" s="203"/>
      <c r="AW205" s="34"/>
      <c r="AX205" s="34"/>
      <c r="AY205" s="93"/>
      <c r="AZ205" s="34"/>
      <c r="BA205" s="34"/>
    </row>
    <row r="206" spans="4:53" s="15" customFormat="1" ht="12.6" customHeight="1">
      <c r="D206" s="77"/>
      <c r="F206" s="206"/>
      <c r="G206" s="164"/>
      <c r="H206" s="164"/>
      <c r="I206" s="164"/>
      <c r="J206" s="164"/>
      <c r="K206" s="183"/>
      <c r="L206" s="164"/>
      <c r="M206" s="164"/>
      <c r="N206" s="186"/>
      <c r="O206" s="186"/>
      <c r="P206" s="164"/>
      <c r="Q206" s="164"/>
      <c r="R206" s="164"/>
      <c r="S206" s="164"/>
      <c r="T206" s="164"/>
      <c r="U206" s="164"/>
      <c r="V206" s="164"/>
      <c r="W206" s="164"/>
      <c r="X206" s="164"/>
      <c r="Y206" s="187"/>
      <c r="AA206" s="77"/>
      <c r="AC206" s="206"/>
      <c r="AD206" s="34"/>
      <c r="AE206" s="34"/>
      <c r="AF206" s="34"/>
      <c r="AG206" s="34"/>
      <c r="AH206" s="34"/>
      <c r="AI206" s="85"/>
      <c r="AJ206" s="34"/>
      <c r="AK206" s="85"/>
      <c r="AL206" s="85"/>
      <c r="AM206" s="34"/>
      <c r="AN206" s="34"/>
      <c r="AO206" s="34"/>
      <c r="AP206" s="85"/>
      <c r="AQ206" s="84"/>
      <c r="AR206" s="86"/>
      <c r="AT206" s="77"/>
      <c r="AV206" s="203"/>
      <c r="AW206" s="34"/>
      <c r="AX206" s="34"/>
      <c r="AY206" s="93"/>
      <c r="AZ206" s="34"/>
      <c r="BA206" s="34"/>
    </row>
    <row r="207" spans="4:53" s="15" customFormat="1" ht="12.6" customHeight="1">
      <c r="D207" s="77"/>
      <c r="F207" s="206"/>
      <c r="G207" s="164"/>
      <c r="H207" s="164"/>
      <c r="I207" s="164"/>
      <c r="J207" s="164"/>
      <c r="K207" s="183"/>
      <c r="L207" s="164"/>
      <c r="M207" s="164"/>
      <c r="N207" s="186"/>
      <c r="O207" s="186"/>
      <c r="P207" s="164"/>
      <c r="Q207" s="164"/>
      <c r="R207" s="164"/>
      <c r="S207" s="164"/>
      <c r="T207" s="164"/>
      <c r="U207" s="164"/>
      <c r="V207" s="164"/>
      <c r="W207" s="164"/>
      <c r="X207" s="164"/>
      <c r="Y207" s="187"/>
      <c r="AA207" s="77"/>
      <c r="AC207" s="206"/>
      <c r="AD207" s="34"/>
      <c r="AE207" s="34"/>
      <c r="AF207" s="34"/>
      <c r="AG207" s="34"/>
      <c r="AH207" s="34"/>
      <c r="AI207" s="85"/>
      <c r="AJ207" s="34"/>
      <c r="AK207" s="85"/>
      <c r="AL207" s="85"/>
      <c r="AM207" s="34"/>
      <c r="AN207" s="34"/>
      <c r="AO207" s="34"/>
      <c r="AP207" s="85"/>
      <c r="AQ207" s="84"/>
      <c r="AR207" s="86"/>
      <c r="AT207" s="77"/>
      <c r="AV207" s="203"/>
      <c r="AW207" s="34"/>
      <c r="AX207" s="34"/>
      <c r="AY207" s="93"/>
      <c r="AZ207" s="34"/>
      <c r="BA207" s="34"/>
    </row>
    <row r="208" spans="4:53" s="15" customFormat="1" ht="12.6" customHeight="1">
      <c r="D208" s="77"/>
      <c r="F208" s="206"/>
      <c r="G208" s="164"/>
      <c r="H208" s="164"/>
      <c r="I208" s="164"/>
      <c r="J208" s="164"/>
      <c r="K208" s="183"/>
      <c r="L208" s="164"/>
      <c r="M208" s="164"/>
      <c r="N208" s="186"/>
      <c r="O208" s="186"/>
      <c r="P208" s="164"/>
      <c r="Q208" s="164"/>
      <c r="R208" s="164"/>
      <c r="S208" s="164"/>
      <c r="T208" s="164"/>
      <c r="U208" s="164"/>
      <c r="V208" s="164"/>
      <c r="W208" s="164"/>
      <c r="X208" s="164"/>
      <c r="Y208" s="187"/>
      <c r="AA208" s="77"/>
      <c r="AC208" s="206"/>
      <c r="AD208" s="34"/>
      <c r="AE208" s="34"/>
      <c r="AF208" s="34"/>
      <c r="AG208" s="34"/>
      <c r="AH208" s="34"/>
      <c r="AI208" s="85"/>
      <c r="AJ208" s="34"/>
      <c r="AK208" s="85"/>
      <c r="AL208" s="85"/>
      <c r="AM208" s="34"/>
      <c r="AN208" s="34"/>
      <c r="AO208" s="34"/>
      <c r="AP208" s="85"/>
      <c r="AQ208" s="84"/>
      <c r="AR208" s="86"/>
      <c r="AT208" s="77"/>
      <c r="AV208" s="203"/>
      <c r="AW208" s="34"/>
      <c r="AX208" s="34"/>
      <c r="AY208" s="93"/>
      <c r="AZ208" s="34"/>
      <c r="BA208" s="34"/>
    </row>
    <row r="209" spans="4:53" s="15" customFormat="1" ht="12.6" customHeight="1">
      <c r="D209" s="77"/>
      <c r="F209" s="206"/>
      <c r="G209" s="164"/>
      <c r="H209" s="164"/>
      <c r="I209" s="164"/>
      <c r="J209" s="164"/>
      <c r="K209" s="183"/>
      <c r="L209" s="164"/>
      <c r="M209" s="164"/>
      <c r="N209" s="186"/>
      <c r="O209" s="186"/>
      <c r="P209" s="164"/>
      <c r="Q209" s="164"/>
      <c r="R209" s="164"/>
      <c r="S209" s="164"/>
      <c r="T209" s="164"/>
      <c r="U209" s="164"/>
      <c r="V209" s="164"/>
      <c r="W209" s="164"/>
      <c r="X209" s="164"/>
      <c r="Y209" s="187"/>
      <c r="AA209" s="77"/>
      <c r="AC209" s="206"/>
      <c r="AD209" s="34"/>
      <c r="AE209" s="34"/>
      <c r="AF209" s="34"/>
      <c r="AG209" s="34"/>
      <c r="AH209" s="34"/>
      <c r="AI209" s="85"/>
      <c r="AJ209" s="34"/>
      <c r="AK209" s="85"/>
      <c r="AL209" s="85"/>
      <c r="AM209" s="34"/>
      <c r="AN209" s="34"/>
      <c r="AO209" s="34"/>
      <c r="AP209" s="85"/>
      <c r="AQ209" s="84"/>
      <c r="AR209" s="86"/>
      <c r="AT209" s="77"/>
      <c r="AV209" s="203"/>
      <c r="AW209" s="34"/>
      <c r="AX209" s="34"/>
      <c r="AY209" s="93"/>
      <c r="AZ209" s="34"/>
      <c r="BA209" s="34"/>
    </row>
    <row r="210" spans="4:53" s="15" customFormat="1" ht="12.6" customHeight="1">
      <c r="D210" s="77"/>
      <c r="F210" s="206"/>
      <c r="G210" s="164"/>
      <c r="H210" s="164"/>
      <c r="I210" s="164"/>
      <c r="J210" s="164"/>
      <c r="K210" s="183"/>
      <c r="L210" s="164"/>
      <c r="M210" s="164"/>
      <c r="N210" s="186"/>
      <c r="O210" s="186"/>
      <c r="P210" s="164"/>
      <c r="Q210" s="164"/>
      <c r="R210" s="164"/>
      <c r="S210" s="164"/>
      <c r="T210" s="164"/>
      <c r="U210" s="164"/>
      <c r="V210" s="164"/>
      <c r="W210" s="164"/>
      <c r="X210" s="164"/>
      <c r="Y210" s="187"/>
      <c r="AA210" s="77"/>
      <c r="AC210" s="206"/>
      <c r="AD210" s="34"/>
      <c r="AE210" s="34"/>
      <c r="AF210" s="34"/>
      <c r="AG210" s="34"/>
      <c r="AH210" s="34"/>
      <c r="AI210" s="85"/>
      <c r="AJ210" s="34"/>
      <c r="AK210" s="85"/>
      <c r="AL210" s="85"/>
      <c r="AM210" s="34"/>
      <c r="AN210" s="34"/>
      <c r="AO210" s="34"/>
      <c r="AP210" s="85"/>
      <c r="AQ210" s="84"/>
      <c r="AR210" s="86"/>
      <c r="AT210" s="77"/>
      <c r="AV210" s="203"/>
      <c r="AW210" s="34"/>
      <c r="AX210" s="34"/>
      <c r="AY210" s="93"/>
      <c r="AZ210" s="34"/>
      <c r="BA210" s="34"/>
    </row>
    <row r="211" spans="4:53" s="15" customFormat="1" ht="12.6" customHeight="1">
      <c r="D211" s="77"/>
      <c r="F211" s="206"/>
      <c r="G211" s="164"/>
      <c r="H211" s="164"/>
      <c r="I211" s="164"/>
      <c r="J211" s="164"/>
      <c r="K211" s="183"/>
      <c r="L211" s="164"/>
      <c r="M211" s="164"/>
      <c r="N211" s="186"/>
      <c r="O211" s="186"/>
      <c r="P211" s="164"/>
      <c r="Q211" s="164"/>
      <c r="R211" s="164"/>
      <c r="S211" s="164"/>
      <c r="T211" s="164"/>
      <c r="U211" s="164"/>
      <c r="V211" s="164"/>
      <c r="W211" s="164"/>
      <c r="X211" s="164"/>
      <c r="Y211" s="187"/>
      <c r="AA211" s="77"/>
      <c r="AC211" s="206"/>
      <c r="AD211" s="34"/>
      <c r="AE211" s="34"/>
      <c r="AF211" s="34"/>
      <c r="AG211" s="34"/>
      <c r="AH211" s="34"/>
      <c r="AI211" s="85"/>
      <c r="AJ211" s="34"/>
      <c r="AK211" s="85"/>
      <c r="AL211" s="85"/>
      <c r="AM211" s="34"/>
      <c r="AN211" s="34"/>
      <c r="AO211" s="34"/>
      <c r="AP211" s="85"/>
      <c r="AQ211" s="84"/>
      <c r="AR211" s="86"/>
      <c r="AT211" s="77"/>
      <c r="AV211" s="203"/>
      <c r="AW211" s="34"/>
      <c r="AX211" s="34"/>
      <c r="AY211" s="93"/>
      <c r="AZ211" s="34"/>
      <c r="BA211" s="34"/>
    </row>
    <row r="212" spans="4:53" s="15" customFormat="1" ht="12.6" customHeight="1">
      <c r="D212" s="77"/>
      <c r="F212" s="206"/>
      <c r="G212" s="164"/>
      <c r="H212" s="164"/>
      <c r="I212" s="164"/>
      <c r="J212" s="164"/>
      <c r="K212" s="183"/>
      <c r="L212" s="164"/>
      <c r="M212" s="164"/>
      <c r="N212" s="186"/>
      <c r="O212" s="186"/>
      <c r="P212" s="164"/>
      <c r="Q212" s="164"/>
      <c r="R212" s="164"/>
      <c r="S212" s="164"/>
      <c r="T212" s="164"/>
      <c r="U212" s="164"/>
      <c r="V212" s="164"/>
      <c r="W212" s="164"/>
      <c r="X212" s="164"/>
      <c r="Y212" s="187"/>
      <c r="AA212" s="77"/>
      <c r="AC212" s="206"/>
      <c r="AD212" s="34"/>
      <c r="AE212" s="34"/>
      <c r="AF212" s="34"/>
      <c r="AG212" s="34"/>
      <c r="AH212" s="34"/>
      <c r="AI212" s="85"/>
      <c r="AJ212" s="34"/>
      <c r="AK212" s="85"/>
      <c r="AL212" s="85"/>
      <c r="AM212" s="34"/>
      <c r="AN212" s="34"/>
      <c r="AO212" s="34"/>
      <c r="AP212" s="85"/>
      <c r="AQ212" s="84"/>
      <c r="AR212" s="86"/>
      <c r="AT212" s="77"/>
      <c r="AV212" s="203"/>
      <c r="AW212" s="34"/>
      <c r="AX212" s="34"/>
      <c r="AY212" s="93"/>
      <c r="AZ212" s="34"/>
      <c r="BA212" s="34"/>
    </row>
    <row r="213" spans="4:53" s="15" customFormat="1" ht="12.6" customHeight="1">
      <c r="D213" s="77"/>
      <c r="F213" s="206"/>
      <c r="G213" s="164"/>
      <c r="H213" s="164"/>
      <c r="I213" s="164"/>
      <c r="J213" s="164"/>
      <c r="K213" s="183"/>
      <c r="L213" s="164"/>
      <c r="M213" s="164"/>
      <c r="N213" s="186"/>
      <c r="O213" s="186"/>
      <c r="P213" s="164"/>
      <c r="Q213" s="164"/>
      <c r="R213" s="164"/>
      <c r="S213" s="164"/>
      <c r="T213" s="164"/>
      <c r="U213" s="164"/>
      <c r="V213" s="164"/>
      <c r="W213" s="164"/>
      <c r="X213" s="164"/>
      <c r="Y213" s="187"/>
      <c r="AA213" s="77"/>
      <c r="AC213" s="206"/>
      <c r="AD213" s="34"/>
      <c r="AE213" s="34"/>
      <c r="AF213" s="34"/>
      <c r="AG213" s="34"/>
      <c r="AH213" s="34"/>
      <c r="AI213" s="85"/>
      <c r="AJ213" s="34"/>
      <c r="AK213" s="85"/>
      <c r="AL213" s="85"/>
      <c r="AM213" s="34"/>
      <c r="AN213" s="34"/>
      <c r="AO213" s="34"/>
      <c r="AP213" s="85"/>
      <c r="AQ213" s="84"/>
      <c r="AR213" s="86"/>
      <c r="AT213" s="77"/>
      <c r="AV213" s="203"/>
      <c r="AW213" s="34"/>
      <c r="AX213" s="34"/>
      <c r="AY213" s="93"/>
      <c r="AZ213" s="34"/>
      <c r="BA213" s="34"/>
    </row>
    <row r="214" spans="4:53" s="15" customFormat="1" ht="12.6" customHeight="1">
      <c r="D214" s="77"/>
      <c r="F214" s="206"/>
      <c r="G214" s="164"/>
      <c r="H214" s="164"/>
      <c r="I214" s="164"/>
      <c r="J214" s="164"/>
      <c r="K214" s="183"/>
      <c r="L214" s="164"/>
      <c r="M214" s="164"/>
      <c r="N214" s="186"/>
      <c r="O214" s="186"/>
      <c r="P214" s="164"/>
      <c r="Q214" s="164"/>
      <c r="R214" s="164"/>
      <c r="S214" s="164"/>
      <c r="T214" s="164"/>
      <c r="U214" s="164"/>
      <c r="V214" s="164"/>
      <c r="W214" s="164"/>
      <c r="X214" s="164"/>
      <c r="Y214" s="187"/>
      <c r="AA214" s="77"/>
      <c r="AC214" s="206"/>
      <c r="AD214" s="34"/>
      <c r="AE214" s="34"/>
      <c r="AF214" s="34"/>
      <c r="AG214" s="34"/>
      <c r="AH214" s="34"/>
      <c r="AI214" s="85"/>
      <c r="AJ214" s="34"/>
      <c r="AK214" s="85"/>
      <c r="AL214" s="85"/>
      <c r="AM214" s="34"/>
      <c r="AN214" s="34"/>
      <c r="AO214" s="34"/>
      <c r="AP214" s="85"/>
      <c r="AQ214" s="84"/>
      <c r="AR214" s="86"/>
      <c r="AT214" s="77"/>
      <c r="AV214" s="203"/>
      <c r="AW214" s="34"/>
      <c r="AX214" s="34"/>
      <c r="AY214" s="93"/>
      <c r="AZ214" s="34"/>
      <c r="BA214" s="34"/>
    </row>
    <row r="215" spans="4:53" s="15" customFormat="1" ht="12.6" customHeight="1">
      <c r="D215" s="77"/>
      <c r="F215" s="206"/>
      <c r="G215" s="164"/>
      <c r="H215" s="164"/>
      <c r="I215" s="164"/>
      <c r="J215" s="164"/>
      <c r="K215" s="183"/>
      <c r="L215" s="164"/>
      <c r="M215" s="164"/>
      <c r="N215" s="186"/>
      <c r="O215" s="186"/>
      <c r="P215" s="164"/>
      <c r="Q215" s="164"/>
      <c r="R215" s="164"/>
      <c r="S215" s="164"/>
      <c r="T215" s="164"/>
      <c r="U215" s="164"/>
      <c r="V215" s="164"/>
      <c r="W215" s="164"/>
      <c r="X215" s="164"/>
      <c r="Y215" s="187"/>
      <c r="AA215" s="77"/>
      <c r="AC215" s="206"/>
      <c r="AD215" s="34"/>
      <c r="AE215" s="34"/>
      <c r="AF215" s="34"/>
      <c r="AG215" s="34"/>
      <c r="AH215" s="34"/>
      <c r="AI215" s="85"/>
      <c r="AJ215" s="34"/>
      <c r="AK215" s="85"/>
      <c r="AL215" s="85"/>
      <c r="AM215" s="34"/>
      <c r="AN215" s="34"/>
      <c r="AO215" s="34"/>
      <c r="AP215" s="85"/>
      <c r="AQ215" s="84"/>
      <c r="AR215" s="86"/>
      <c r="AT215" s="77"/>
      <c r="AV215" s="203"/>
      <c r="AW215" s="34"/>
      <c r="AX215" s="34"/>
      <c r="AY215" s="93"/>
      <c r="AZ215" s="34"/>
      <c r="BA215" s="34"/>
    </row>
    <row r="216" spans="4:53" s="15" customFormat="1" ht="12.6" customHeight="1">
      <c r="D216" s="77"/>
      <c r="F216" s="206"/>
      <c r="G216" s="164"/>
      <c r="H216" s="164"/>
      <c r="I216" s="164"/>
      <c r="J216" s="164"/>
      <c r="K216" s="183"/>
      <c r="L216" s="164"/>
      <c r="M216" s="164"/>
      <c r="N216" s="186"/>
      <c r="O216" s="186"/>
      <c r="P216" s="164"/>
      <c r="Q216" s="164"/>
      <c r="R216" s="164"/>
      <c r="S216" s="164"/>
      <c r="T216" s="164"/>
      <c r="U216" s="164"/>
      <c r="V216" s="164"/>
      <c r="W216" s="164"/>
      <c r="X216" s="164"/>
      <c r="Y216" s="187"/>
      <c r="AA216" s="77"/>
      <c r="AC216" s="206"/>
      <c r="AD216" s="34"/>
      <c r="AE216" s="34"/>
      <c r="AF216" s="34"/>
      <c r="AG216" s="34"/>
      <c r="AH216" s="34"/>
      <c r="AI216" s="85"/>
      <c r="AJ216" s="34"/>
      <c r="AK216" s="85"/>
      <c r="AL216" s="85"/>
      <c r="AM216" s="34"/>
      <c r="AN216" s="34"/>
      <c r="AO216" s="34"/>
      <c r="AP216" s="85"/>
      <c r="AQ216" s="84"/>
      <c r="AR216" s="86"/>
      <c r="AT216" s="77"/>
      <c r="AV216" s="203"/>
      <c r="AW216" s="34"/>
      <c r="AX216" s="34"/>
      <c r="AY216" s="93"/>
      <c r="AZ216" s="34"/>
      <c r="BA216" s="34"/>
    </row>
    <row r="217" spans="4:53" s="15" customFormat="1" ht="12.6" customHeight="1">
      <c r="D217" s="77"/>
      <c r="F217" s="206"/>
      <c r="G217" s="164"/>
      <c r="H217" s="164"/>
      <c r="I217" s="164"/>
      <c r="J217" s="164"/>
      <c r="K217" s="183"/>
      <c r="L217" s="164"/>
      <c r="M217" s="164"/>
      <c r="N217" s="186"/>
      <c r="O217" s="186"/>
      <c r="P217" s="164"/>
      <c r="Q217" s="164"/>
      <c r="R217" s="164"/>
      <c r="S217" s="164"/>
      <c r="T217" s="164"/>
      <c r="U217" s="164"/>
      <c r="V217" s="164"/>
      <c r="W217" s="164"/>
      <c r="X217" s="164"/>
      <c r="Y217" s="187"/>
      <c r="AA217" s="77"/>
      <c r="AC217" s="206"/>
      <c r="AD217" s="34"/>
      <c r="AE217" s="34"/>
      <c r="AF217" s="34"/>
      <c r="AG217" s="34"/>
      <c r="AH217" s="34"/>
      <c r="AI217" s="85"/>
      <c r="AJ217" s="34"/>
      <c r="AK217" s="85"/>
      <c r="AL217" s="85"/>
      <c r="AM217" s="34"/>
      <c r="AN217" s="34"/>
      <c r="AO217" s="34"/>
      <c r="AP217" s="85"/>
      <c r="AQ217" s="84"/>
      <c r="AR217" s="86"/>
      <c r="AT217" s="77"/>
      <c r="AV217" s="203"/>
      <c r="AW217" s="34"/>
      <c r="AX217" s="34"/>
      <c r="AY217" s="93"/>
      <c r="AZ217" s="34"/>
      <c r="BA217" s="34"/>
    </row>
    <row r="218" spans="4:53" s="15" customFormat="1" ht="12.6" customHeight="1">
      <c r="D218" s="77"/>
      <c r="F218" s="206"/>
      <c r="G218" s="164"/>
      <c r="H218" s="164"/>
      <c r="I218" s="164"/>
      <c r="J218" s="164"/>
      <c r="K218" s="183"/>
      <c r="L218" s="164"/>
      <c r="M218" s="164"/>
      <c r="N218" s="186"/>
      <c r="O218" s="186"/>
      <c r="P218" s="164"/>
      <c r="Q218" s="164"/>
      <c r="R218" s="164"/>
      <c r="S218" s="164"/>
      <c r="T218" s="164"/>
      <c r="U218" s="164"/>
      <c r="V218" s="164"/>
      <c r="W218" s="164"/>
      <c r="X218" s="164"/>
      <c r="Y218" s="187"/>
      <c r="AA218" s="77"/>
      <c r="AC218" s="206"/>
      <c r="AD218" s="34"/>
      <c r="AE218" s="34"/>
      <c r="AF218" s="34"/>
      <c r="AG218" s="34"/>
      <c r="AH218" s="34"/>
      <c r="AI218" s="85"/>
      <c r="AJ218" s="34"/>
      <c r="AK218" s="85"/>
      <c r="AL218" s="85"/>
      <c r="AM218" s="34"/>
      <c r="AN218" s="34"/>
      <c r="AO218" s="34"/>
      <c r="AP218" s="85"/>
      <c r="AQ218" s="84"/>
      <c r="AR218" s="86"/>
      <c r="AT218" s="77"/>
      <c r="AV218" s="203"/>
      <c r="AW218" s="34"/>
      <c r="AX218" s="34"/>
      <c r="AY218" s="93"/>
      <c r="AZ218" s="34"/>
      <c r="BA218" s="34"/>
    </row>
    <row r="219" spans="4:53" s="15" customFormat="1" ht="12.6" customHeight="1">
      <c r="D219" s="77"/>
      <c r="F219" s="206"/>
      <c r="G219" s="164"/>
      <c r="H219" s="164"/>
      <c r="I219" s="164"/>
      <c r="J219" s="164"/>
      <c r="K219" s="183"/>
      <c r="L219" s="164"/>
      <c r="M219" s="164"/>
      <c r="N219" s="186"/>
      <c r="O219" s="186"/>
      <c r="P219" s="164"/>
      <c r="Q219" s="164"/>
      <c r="R219" s="164"/>
      <c r="S219" s="164"/>
      <c r="T219" s="164"/>
      <c r="U219" s="164"/>
      <c r="V219" s="164"/>
      <c r="W219" s="164"/>
      <c r="X219" s="164"/>
      <c r="Y219" s="187"/>
      <c r="AA219" s="77"/>
      <c r="AC219" s="206"/>
      <c r="AD219" s="34"/>
      <c r="AE219" s="34"/>
      <c r="AF219" s="34"/>
      <c r="AG219" s="34"/>
      <c r="AH219" s="34"/>
      <c r="AI219" s="85"/>
      <c r="AJ219" s="34"/>
      <c r="AK219" s="85"/>
      <c r="AL219" s="85"/>
      <c r="AM219" s="34"/>
      <c r="AN219" s="34"/>
      <c r="AO219" s="34"/>
      <c r="AP219" s="85"/>
      <c r="AQ219" s="84"/>
      <c r="AR219" s="86"/>
      <c r="AT219" s="77"/>
      <c r="AV219" s="203"/>
      <c r="AW219" s="34"/>
      <c r="AX219" s="34"/>
      <c r="AY219" s="93"/>
      <c r="AZ219" s="34"/>
      <c r="BA219" s="34"/>
    </row>
    <row r="220" spans="4:53" s="15" customFormat="1" ht="12.6" customHeight="1">
      <c r="D220" s="77"/>
      <c r="F220" s="206"/>
      <c r="G220" s="164"/>
      <c r="H220" s="164"/>
      <c r="I220" s="164"/>
      <c r="J220" s="164"/>
      <c r="K220" s="183"/>
      <c r="L220" s="164"/>
      <c r="M220" s="164"/>
      <c r="N220" s="186"/>
      <c r="O220" s="186"/>
      <c r="P220" s="164"/>
      <c r="Q220" s="164"/>
      <c r="R220" s="164"/>
      <c r="S220" s="164"/>
      <c r="T220" s="164"/>
      <c r="U220" s="164"/>
      <c r="V220" s="164"/>
      <c r="W220" s="164"/>
      <c r="X220" s="164"/>
      <c r="Y220" s="187"/>
      <c r="AA220" s="77"/>
      <c r="AC220" s="206"/>
      <c r="AD220" s="34"/>
      <c r="AE220" s="34"/>
      <c r="AF220" s="34"/>
      <c r="AG220" s="34"/>
      <c r="AH220" s="34"/>
      <c r="AI220" s="85"/>
      <c r="AJ220" s="34"/>
      <c r="AK220" s="85"/>
      <c r="AL220" s="85"/>
      <c r="AM220" s="34"/>
      <c r="AN220" s="34"/>
      <c r="AO220" s="34"/>
      <c r="AP220" s="85"/>
      <c r="AQ220" s="84"/>
      <c r="AR220" s="86"/>
      <c r="AT220" s="77"/>
      <c r="AV220" s="203"/>
      <c r="AW220" s="34"/>
      <c r="AX220" s="34"/>
      <c r="AY220" s="93"/>
      <c r="AZ220" s="34"/>
      <c r="BA220" s="34"/>
    </row>
    <row r="221" spans="4:53" s="15" customFormat="1" ht="12.6" customHeight="1">
      <c r="D221" s="77"/>
      <c r="F221" s="206"/>
      <c r="G221" s="164"/>
      <c r="H221" s="164"/>
      <c r="I221" s="164"/>
      <c r="J221" s="164"/>
      <c r="K221" s="183"/>
      <c r="L221" s="164"/>
      <c r="M221" s="164"/>
      <c r="N221" s="186"/>
      <c r="O221" s="186"/>
      <c r="P221" s="164"/>
      <c r="Q221" s="164"/>
      <c r="R221" s="164"/>
      <c r="S221" s="164"/>
      <c r="T221" s="164"/>
      <c r="U221" s="164"/>
      <c r="V221" s="164"/>
      <c r="W221" s="164"/>
      <c r="X221" s="164"/>
      <c r="Y221" s="187"/>
      <c r="AA221" s="77"/>
      <c r="AC221" s="206"/>
      <c r="AD221" s="34"/>
      <c r="AE221" s="34"/>
      <c r="AF221" s="34"/>
      <c r="AG221" s="34"/>
      <c r="AH221" s="34"/>
      <c r="AI221" s="85"/>
      <c r="AJ221" s="34"/>
      <c r="AK221" s="85"/>
      <c r="AL221" s="85"/>
      <c r="AM221" s="34"/>
      <c r="AN221" s="34"/>
      <c r="AO221" s="34"/>
      <c r="AP221" s="85"/>
      <c r="AQ221" s="84"/>
      <c r="AR221" s="86"/>
      <c r="AT221" s="77"/>
      <c r="AV221" s="203"/>
      <c r="AW221" s="34"/>
      <c r="AX221" s="34"/>
      <c r="AY221" s="93"/>
      <c r="AZ221" s="34"/>
      <c r="BA221" s="34"/>
    </row>
    <row r="222" spans="4:53" s="15" customFormat="1" ht="12.6" customHeight="1">
      <c r="D222" s="77"/>
      <c r="F222" s="206"/>
      <c r="G222" s="164"/>
      <c r="H222" s="164"/>
      <c r="I222" s="164"/>
      <c r="J222" s="164"/>
      <c r="K222" s="183"/>
      <c r="L222" s="164"/>
      <c r="M222" s="164"/>
      <c r="N222" s="186"/>
      <c r="O222" s="186"/>
      <c r="P222" s="164"/>
      <c r="Q222" s="164"/>
      <c r="R222" s="164"/>
      <c r="S222" s="164"/>
      <c r="T222" s="164"/>
      <c r="U222" s="164"/>
      <c r="V222" s="164"/>
      <c r="W222" s="164"/>
      <c r="X222" s="164"/>
      <c r="Y222" s="187"/>
      <c r="AA222" s="77"/>
      <c r="AC222" s="206"/>
      <c r="AD222" s="34"/>
      <c r="AE222" s="34"/>
      <c r="AF222" s="34"/>
      <c r="AG222" s="34"/>
      <c r="AH222" s="34"/>
      <c r="AI222" s="85"/>
      <c r="AJ222" s="34"/>
      <c r="AK222" s="85"/>
      <c r="AL222" s="85"/>
      <c r="AM222" s="34"/>
      <c r="AN222" s="34"/>
      <c r="AO222" s="34"/>
      <c r="AP222" s="85"/>
      <c r="AQ222" s="84"/>
      <c r="AR222" s="86"/>
      <c r="AT222" s="77"/>
      <c r="AV222" s="203"/>
      <c r="AW222" s="34"/>
      <c r="AX222" s="34"/>
      <c r="AY222" s="93"/>
      <c r="AZ222" s="34"/>
      <c r="BA222" s="34"/>
    </row>
    <row r="223" spans="4:53" s="15" customFormat="1" ht="12.6" customHeight="1">
      <c r="D223" s="77"/>
      <c r="F223" s="206"/>
      <c r="G223" s="164"/>
      <c r="H223" s="164"/>
      <c r="I223" s="164"/>
      <c r="J223" s="164"/>
      <c r="K223" s="183"/>
      <c r="L223" s="164"/>
      <c r="M223" s="164"/>
      <c r="N223" s="186"/>
      <c r="O223" s="186"/>
      <c r="P223" s="164"/>
      <c r="Q223" s="164"/>
      <c r="R223" s="164"/>
      <c r="S223" s="164"/>
      <c r="T223" s="164"/>
      <c r="U223" s="164"/>
      <c r="V223" s="164"/>
      <c r="W223" s="164"/>
      <c r="X223" s="164"/>
      <c r="Y223" s="187"/>
      <c r="AA223" s="77"/>
      <c r="AC223" s="206"/>
      <c r="AD223" s="34"/>
      <c r="AE223" s="34"/>
      <c r="AF223" s="34"/>
      <c r="AG223" s="34"/>
      <c r="AH223" s="34"/>
      <c r="AI223" s="85"/>
      <c r="AJ223" s="34"/>
      <c r="AK223" s="85"/>
      <c r="AL223" s="85"/>
      <c r="AM223" s="34"/>
      <c r="AN223" s="34"/>
      <c r="AO223" s="34"/>
      <c r="AP223" s="85"/>
      <c r="AQ223" s="84"/>
      <c r="AR223" s="86"/>
      <c r="AT223" s="77"/>
      <c r="AV223" s="203"/>
      <c r="AW223" s="34"/>
      <c r="AX223" s="34"/>
      <c r="AY223" s="93"/>
      <c r="AZ223" s="34"/>
      <c r="BA223" s="34"/>
    </row>
    <row r="224" spans="4:53" s="15" customFormat="1" ht="12.6" customHeight="1">
      <c r="D224" s="77"/>
      <c r="F224" s="206"/>
      <c r="G224" s="164"/>
      <c r="H224" s="164"/>
      <c r="I224" s="164"/>
      <c r="J224" s="164"/>
      <c r="K224" s="183"/>
      <c r="L224" s="164"/>
      <c r="M224" s="164"/>
      <c r="N224" s="186"/>
      <c r="O224" s="186"/>
      <c r="P224" s="164"/>
      <c r="Q224" s="164"/>
      <c r="R224" s="164"/>
      <c r="S224" s="164"/>
      <c r="T224" s="164"/>
      <c r="U224" s="164"/>
      <c r="V224" s="164"/>
      <c r="W224" s="164"/>
      <c r="X224" s="164"/>
      <c r="Y224" s="187"/>
      <c r="AA224" s="77"/>
      <c r="AC224" s="206"/>
      <c r="AD224" s="34"/>
      <c r="AE224" s="34"/>
      <c r="AF224" s="34"/>
      <c r="AG224" s="34"/>
      <c r="AH224" s="34"/>
      <c r="AI224" s="85"/>
      <c r="AJ224" s="34"/>
      <c r="AK224" s="85"/>
      <c r="AL224" s="85"/>
      <c r="AM224" s="34"/>
      <c r="AN224" s="34"/>
      <c r="AO224" s="34"/>
      <c r="AP224" s="85"/>
      <c r="AQ224" s="84"/>
      <c r="AR224" s="86"/>
      <c r="AT224" s="77"/>
      <c r="AV224" s="203"/>
      <c r="AW224" s="34"/>
      <c r="AX224" s="34"/>
      <c r="AY224" s="93"/>
      <c r="AZ224" s="34"/>
      <c r="BA224" s="34"/>
    </row>
    <row r="225" spans="4:53" s="15" customFormat="1" ht="12.6" customHeight="1">
      <c r="D225" s="77"/>
      <c r="F225" s="206"/>
      <c r="G225" s="164"/>
      <c r="H225" s="164"/>
      <c r="I225" s="164"/>
      <c r="J225" s="164"/>
      <c r="K225" s="183"/>
      <c r="L225" s="164"/>
      <c r="M225" s="164"/>
      <c r="N225" s="186"/>
      <c r="O225" s="186"/>
      <c r="P225" s="164"/>
      <c r="Q225" s="164"/>
      <c r="R225" s="164"/>
      <c r="S225" s="164"/>
      <c r="T225" s="164"/>
      <c r="U225" s="164"/>
      <c r="V225" s="164"/>
      <c r="W225" s="164"/>
      <c r="X225" s="164"/>
      <c r="Y225" s="187"/>
      <c r="AA225" s="77"/>
      <c r="AC225" s="206"/>
      <c r="AD225" s="34"/>
      <c r="AE225" s="34"/>
      <c r="AF225" s="34"/>
      <c r="AG225" s="34"/>
      <c r="AH225" s="34"/>
      <c r="AI225" s="85"/>
      <c r="AJ225" s="34"/>
      <c r="AK225" s="85"/>
      <c r="AL225" s="85"/>
      <c r="AM225" s="34"/>
      <c r="AN225" s="34"/>
      <c r="AO225" s="34"/>
      <c r="AP225" s="85"/>
      <c r="AQ225" s="84"/>
      <c r="AR225" s="86"/>
      <c r="AT225" s="77"/>
      <c r="AV225" s="203"/>
      <c r="AW225" s="34"/>
      <c r="AX225" s="34"/>
      <c r="AY225" s="93"/>
      <c r="AZ225" s="34"/>
      <c r="BA225" s="34"/>
    </row>
    <row r="226" spans="4:53" s="15" customFormat="1" ht="12.6" customHeight="1">
      <c r="D226" s="77"/>
      <c r="F226" s="206"/>
      <c r="G226" s="164"/>
      <c r="H226" s="164"/>
      <c r="I226" s="164"/>
      <c r="J226" s="164"/>
      <c r="K226" s="183"/>
      <c r="L226" s="164"/>
      <c r="M226" s="164"/>
      <c r="N226" s="186"/>
      <c r="O226" s="186"/>
      <c r="P226" s="164"/>
      <c r="Q226" s="164"/>
      <c r="R226" s="164"/>
      <c r="S226" s="164"/>
      <c r="T226" s="164"/>
      <c r="U226" s="164"/>
      <c r="V226" s="164"/>
      <c r="W226" s="164"/>
      <c r="X226" s="164"/>
      <c r="Y226" s="187"/>
      <c r="AA226" s="77"/>
      <c r="AC226" s="206"/>
      <c r="AD226" s="34"/>
      <c r="AE226" s="34"/>
      <c r="AF226" s="34"/>
      <c r="AG226" s="34"/>
      <c r="AH226" s="34"/>
      <c r="AI226" s="85"/>
      <c r="AJ226" s="34"/>
      <c r="AK226" s="85"/>
      <c r="AL226" s="85"/>
      <c r="AM226" s="34"/>
      <c r="AN226" s="34"/>
      <c r="AO226" s="34"/>
      <c r="AP226" s="85"/>
      <c r="AQ226" s="84"/>
      <c r="AR226" s="86"/>
      <c r="AT226" s="77"/>
      <c r="AV226" s="203"/>
      <c r="AW226" s="34"/>
      <c r="AX226" s="34"/>
      <c r="AY226" s="93"/>
      <c r="AZ226" s="34"/>
      <c r="BA226" s="34"/>
    </row>
    <row r="227" spans="4:53" s="15" customFormat="1" ht="12.6" customHeight="1">
      <c r="D227" s="77"/>
      <c r="F227" s="206"/>
      <c r="G227" s="164"/>
      <c r="H227" s="164"/>
      <c r="I227" s="164"/>
      <c r="J227" s="164"/>
      <c r="K227" s="183"/>
      <c r="L227" s="164"/>
      <c r="M227" s="164"/>
      <c r="N227" s="186"/>
      <c r="O227" s="186"/>
      <c r="P227" s="164"/>
      <c r="Q227" s="164"/>
      <c r="R227" s="164"/>
      <c r="S227" s="164"/>
      <c r="T227" s="164"/>
      <c r="U227" s="164"/>
      <c r="V227" s="164"/>
      <c r="W227" s="164"/>
      <c r="X227" s="164"/>
      <c r="Y227" s="187"/>
      <c r="AA227" s="77"/>
      <c r="AC227" s="206"/>
      <c r="AD227" s="34"/>
      <c r="AE227" s="34"/>
      <c r="AF227" s="34"/>
      <c r="AG227" s="34"/>
      <c r="AH227" s="34"/>
      <c r="AI227" s="85"/>
      <c r="AJ227" s="34"/>
      <c r="AK227" s="85"/>
      <c r="AL227" s="85"/>
      <c r="AM227" s="34"/>
      <c r="AN227" s="34"/>
      <c r="AO227" s="34"/>
      <c r="AP227" s="85"/>
      <c r="AQ227" s="84"/>
      <c r="AR227" s="86"/>
      <c r="AT227" s="77"/>
      <c r="AV227" s="203"/>
      <c r="AW227" s="34"/>
      <c r="AX227" s="34"/>
      <c r="AY227" s="93"/>
      <c r="AZ227" s="34"/>
      <c r="BA227" s="34"/>
    </row>
    <row r="228" spans="4:53" s="15" customFormat="1" ht="12.6" customHeight="1">
      <c r="D228" s="77"/>
      <c r="F228" s="206"/>
      <c r="G228" s="164"/>
      <c r="H228" s="164"/>
      <c r="I228" s="164"/>
      <c r="J228" s="164"/>
      <c r="K228" s="183"/>
      <c r="L228" s="164"/>
      <c r="M228" s="164"/>
      <c r="N228" s="186"/>
      <c r="O228" s="186"/>
      <c r="P228" s="164"/>
      <c r="Q228" s="164"/>
      <c r="R228" s="164"/>
      <c r="S228" s="164"/>
      <c r="T228" s="164"/>
      <c r="U228" s="164"/>
      <c r="V228" s="164"/>
      <c r="W228" s="164"/>
      <c r="X228" s="164"/>
      <c r="Y228" s="187"/>
      <c r="AA228" s="77"/>
      <c r="AC228" s="206"/>
      <c r="AD228" s="34"/>
      <c r="AE228" s="34"/>
      <c r="AF228" s="34"/>
      <c r="AG228" s="34"/>
      <c r="AH228" s="34"/>
      <c r="AI228" s="85"/>
      <c r="AJ228" s="34"/>
      <c r="AK228" s="85"/>
      <c r="AL228" s="85"/>
      <c r="AM228" s="34"/>
      <c r="AN228" s="34"/>
      <c r="AO228" s="34"/>
      <c r="AP228" s="85"/>
      <c r="AQ228" s="84"/>
      <c r="AR228" s="86"/>
      <c r="AT228" s="77"/>
      <c r="AV228" s="203"/>
      <c r="AW228" s="34"/>
      <c r="AX228" s="34"/>
      <c r="AY228" s="93"/>
      <c r="AZ228" s="34"/>
      <c r="BA228" s="34"/>
    </row>
    <row r="229" spans="4:53" s="15" customFormat="1" ht="12.6" customHeight="1">
      <c r="D229" s="77"/>
      <c r="F229" s="206"/>
      <c r="G229" s="164"/>
      <c r="H229" s="164"/>
      <c r="I229" s="164"/>
      <c r="J229" s="164"/>
      <c r="K229" s="183"/>
      <c r="L229" s="164"/>
      <c r="M229" s="164"/>
      <c r="N229" s="186"/>
      <c r="O229" s="186"/>
      <c r="P229" s="164"/>
      <c r="Q229" s="164"/>
      <c r="R229" s="164"/>
      <c r="S229" s="164"/>
      <c r="T229" s="164"/>
      <c r="U229" s="164"/>
      <c r="V229" s="164"/>
      <c r="W229" s="164"/>
      <c r="X229" s="164"/>
      <c r="Y229" s="187"/>
      <c r="AA229" s="77"/>
      <c r="AC229" s="206"/>
      <c r="AD229" s="34"/>
      <c r="AE229" s="34"/>
      <c r="AF229" s="34"/>
      <c r="AG229" s="34"/>
      <c r="AH229" s="34"/>
      <c r="AI229" s="85"/>
      <c r="AJ229" s="34"/>
      <c r="AK229" s="85"/>
      <c r="AL229" s="85"/>
      <c r="AM229" s="34"/>
      <c r="AN229" s="34"/>
      <c r="AO229" s="34"/>
      <c r="AP229" s="85"/>
      <c r="AQ229" s="84"/>
      <c r="AR229" s="86"/>
      <c r="AT229" s="77"/>
      <c r="AV229" s="203"/>
      <c r="AW229" s="34"/>
      <c r="AX229" s="34"/>
      <c r="AY229" s="93"/>
      <c r="AZ229" s="34"/>
      <c r="BA229" s="34"/>
    </row>
    <row r="230" spans="4:53" s="15" customFormat="1" ht="12.6" customHeight="1">
      <c r="D230" s="77"/>
      <c r="F230" s="206"/>
      <c r="G230" s="164"/>
      <c r="H230" s="164"/>
      <c r="I230" s="164"/>
      <c r="J230" s="164"/>
      <c r="K230" s="183"/>
      <c r="L230" s="164"/>
      <c r="M230" s="164"/>
      <c r="N230" s="186"/>
      <c r="O230" s="186"/>
      <c r="P230" s="164"/>
      <c r="Q230" s="164"/>
      <c r="R230" s="164"/>
      <c r="S230" s="164"/>
      <c r="T230" s="164"/>
      <c r="U230" s="164"/>
      <c r="V230" s="164"/>
      <c r="W230" s="164"/>
      <c r="X230" s="164"/>
      <c r="Y230" s="187"/>
      <c r="AA230" s="77"/>
      <c r="AC230" s="206"/>
      <c r="AD230" s="34"/>
      <c r="AE230" s="34"/>
      <c r="AF230" s="34"/>
      <c r="AG230" s="34"/>
      <c r="AH230" s="34"/>
      <c r="AI230" s="85"/>
      <c r="AJ230" s="34"/>
      <c r="AK230" s="85"/>
      <c r="AL230" s="85"/>
      <c r="AM230" s="34"/>
      <c r="AN230" s="34"/>
      <c r="AO230" s="34"/>
      <c r="AP230" s="85"/>
      <c r="AQ230" s="84"/>
      <c r="AR230" s="86"/>
      <c r="AT230" s="77"/>
      <c r="AV230" s="203"/>
      <c r="AW230" s="34"/>
      <c r="AX230" s="34"/>
      <c r="AY230" s="93"/>
      <c r="AZ230" s="34"/>
      <c r="BA230" s="34"/>
    </row>
    <row r="231" spans="4:53" s="15" customFormat="1" ht="12.6" customHeight="1">
      <c r="D231" s="77"/>
      <c r="F231" s="206"/>
      <c r="G231" s="164"/>
      <c r="H231" s="164"/>
      <c r="I231" s="164"/>
      <c r="J231" s="164"/>
      <c r="K231" s="183"/>
      <c r="L231" s="164"/>
      <c r="M231" s="164"/>
      <c r="N231" s="186"/>
      <c r="O231" s="186"/>
      <c r="P231" s="164"/>
      <c r="Q231" s="164"/>
      <c r="R231" s="164"/>
      <c r="S231" s="164"/>
      <c r="T231" s="164"/>
      <c r="U231" s="164"/>
      <c r="V231" s="164"/>
      <c r="W231" s="164"/>
      <c r="X231" s="164"/>
      <c r="Y231" s="187"/>
      <c r="AA231" s="77"/>
      <c r="AC231" s="206"/>
      <c r="AD231" s="34"/>
      <c r="AE231" s="34"/>
      <c r="AF231" s="34"/>
      <c r="AG231" s="34"/>
      <c r="AH231" s="34"/>
      <c r="AI231" s="85"/>
      <c r="AJ231" s="34"/>
      <c r="AK231" s="85"/>
      <c r="AL231" s="85"/>
      <c r="AM231" s="34"/>
      <c r="AN231" s="34"/>
      <c r="AO231" s="34"/>
      <c r="AP231" s="85"/>
      <c r="AQ231" s="84"/>
      <c r="AR231" s="86"/>
      <c r="AT231" s="77"/>
      <c r="AV231" s="203"/>
      <c r="AW231" s="34"/>
      <c r="AX231" s="34"/>
      <c r="AY231" s="93"/>
      <c r="AZ231" s="34"/>
      <c r="BA231" s="34"/>
    </row>
    <row r="232" spans="4:53" s="15" customFormat="1" ht="12.6" customHeight="1">
      <c r="D232" s="77"/>
      <c r="F232" s="206"/>
      <c r="G232" s="164"/>
      <c r="H232" s="164"/>
      <c r="I232" s="164"/>
      <c r="J232" s="164"/>
      <c r="K232" s="183"/>
      <c r="L232" s="164"/>
      <c r="M232" s="164"/>
      <c r="N232" s="186"/>
      <c r="O232" s="186"/>
      <c r="P232" s="164"/>
      <c r="Q232" s="164"/>
      <c r="R232" s="164"/>
      <c r="S232" s="164"/>
      <c r="T232" s="164"/>
      <c r="U232" s="164"/>
      <c r="V232" s="164"/>
      <c r="W232" s="164"/>
      <c r="X232" s="164"/>
      <c r="Y232" s="187"/>
      <c r="AA232" s="77"/>
      <c r="AC232" s="206"/>
      <c r="AD232" s="34"/>
      <c r="AE232" s="34"/>
      <c r="AF232" s="34"/>
      <c r="AG232" s="34"/>
      <c r="AH232" s="34"/>
      <c r="AI232" s="85"/>
      <c r="AJ232" s="34"/>
      <c r="AK232" s="85"/>
      <c r="AL232" s="85"/>
      <c r="AM232" s="34"/>
      <c r="AN232" s="34"/>
      <c r="AO232" s="34"/>
      <c r="AP232" s="85"/>
      <c r="AQ232" s="84"/>
      <c r="AR232" s="86"/>
      <c r="AT232" s="77"/>
      <c r="AV232" s="203"/>
      <c r="AW232" s="34"/>
      <c r="AX232" s="34"/>
      <c r="AY232" s="93"/>
      <c r="AZ232" s="34"/>
      <c r="BA232" s="34"/>
    </row>
    <row r="233" spans="4:53" s="15" customFormat="1" ht="12.6" customHeight="1">
      <c r="D233" s="77"/>
      <c r="F233" s="206"/>
      <c r="G233" s="164"/>
      <c r="H233" s="164"/>
      <c r="I233" s="164"/>
      <c r="J233" s="164"/>
      <c r="K233" s="183"/>
      <c r="L233" s="164"/>
      <c r="M233" s="164"/>
      <c r="N233" s="186"/>
      <c r="O233" s="186"/>
      <c r="P233" s="164"/>
      <c r="Q233" s="164"/>
      <c r="R233" s="164"/>
      <c r="S233" s="164"/>
      <c r="T233" s="164"/>
      <c r="U233" s="164"/>
      <c r="V233" s="164"/>
      <c r="W233" s="164"/>
      <c r="X233" s="164"/>
      <c r="Y233" s="187"/>
      <c r="AA233" s="77"/>
      <c r="AC233" s="206"/>
      <c r="AD233" s="34"/>
      <c r="AE233" s="34"/>
      <c r="AF233" s="34"/>
      <c r="AG233" s="34"/>
      <c r="AH233" s="34"/>
      <c r="AI233" s="85"/>
      <c r="AJ233" s="34"/>
      <c r="AK233" s="85"/>
      <c r="AL233" s="85"/>
      <c r="AM233" s="34"/>
      <c r="AN233" s="34"/>
      <c r="AO233" s="34"/>
      <c r="AP233" s="85"/>
      <c r="AQ233" s="84"/>
      <c r="AR233" s="86"/>
      <c r="AT233" s="77"/>
      <c r="AV233" s="203"/>
      <c r="AW233" s="34"/>
      <c r="AX233" s="34"/>
      <c r="AY233" s="93"/>
      <c r="AZ233" s="34"/>
      <c r="BA233" s="34"/>
    </row>
    <row r="234" spans="4:53" s="15" customFormat="1" ht="12.6" customHeight="1">
      <c r="D234" s="77"/>
      <c r="F234" s="206"/>
      <c r="G234" s="164"/>
      <c r="H234" s="164"/>
      <c r="I234" s="164"/>
      <c r="J234" s="164"/>
      <c r="K234" s="183"/>
      <c r="L234" s="164"/>
      <c r="M234" s="164"/>
      <c r="N234" s="186"/>
      <c r="O234" s="186"/>
      <c r="P234" s="164"/>
      <c r="Q234" s="164"/>
      <c r="R234" s="164"/>
      <c r="S234" s="164"/>
      <c r="T234" s="164"/>
      <c r="U234" s="164"/>
      <c r="V234" s="164"/>
      <c r="W234" s="164"/>
      <c r="X234" s="164"/>
      <c r="Y234" s="187"/>
      <c r="AA234" s="77"/>
      <c r="AC234" s="206"/>
      <c r="AD234" s="34"/>
      <c r="AE234" s="34"/>
      <c r="AF234" s="34"/>
      <c r="AG234" s="34"/>
      <c r="AH234" s="34"/>
      <c r="AI234" s="85"/>
      <c r="AJ234" s="34"/>
      <c r="AK234" s="85"/>
      <c r="AL234" s="85"/>
      <c r="AM234" s="34"/>
      <c r="AN234" s="34"/>
      <c r="AO234" s="34"/>
      <c r="AP234" s="85"/>
      <c r="AQ234" s="84"/>
      <c r="AR234" s="86"/>
      <c r="AT234" s="77"/>
      <c r="AV234" s="203"/>
      <c r="AW234" s="34"/>
      <c r="AX234" s="34"/>
      <c r="AY234" s="93"/>
      <c r="AZ234" s="34"/>
      <c r="BA234" s="34"/>
    </row>
    <row r="235" spans="4:53" s="15" customFormat="1" ht="12.6" customHeight="1">
      <c r="D235" s="77"/>
      <c r="F235" s="206"/>
      <c r="G235" s="164"/>
      <c r="H235" s="164"/>
      <c r="I235" s="164"/>
      <c r="J235" s="164"/>
      <c r="K235" s="183"/>
      <c r="L235" s="164"/>
      <c r="M235" s="164"/>
      <c r="N235" s="186"/>
      <c r="O235" s="186"/>
      <c r="P235" s="164"/>
      <c r="Q235" s="164"/>
      <c r="R235" s="164"/>
      <c r="S235" s="164"/>
      <c r="T235" s="164"/>
      <c r="U235" s="164"/>
      <c r="V235" s="164"/>
      <c r="W235" s="164"/>
      <c r="X235" s="164"/>
      <c r="Y235" s="187"/>
      <c r="AA235" s="77"/>
      <c r="AC235" s="206"/>
      <c r="AD235" s="34"/>
      <c r="AE235" s="34"/>
      <c r="AF235" s="34"/>
      <c r="AG235" s="34"/>
      <c r="AH235" s="34"/>
      <c r="AI235" s="85"/>
      <c r="AJ235" s="34"/>
      <c r="AK235" s="85"/>
      <c r="AL235" s="85"/>
      <c r="AM235" s="34"/>
      <c r="AN235" s="34"/>
      <c r="AO235" s="34"/>
      <c r="AP235" s="85"/>
      <c r="AQ235" s="84"/>
      <c r="AR235" s="86"/>
      <c r="AT235" s="77"/>
      <c r="AV235" s="203"/>
      <c r="AW235" s="34"/>
      <c r="AX235" s="34"/>
      <c r="AY235" s="93"/>
      <c r="AZ235" s="34"/>
      <c r="BA235" s="34"/>
    </row>
    <row r="236" spans="4:53" s="15" customFormat="1" ht="12.6" customHeight="1">
      <c r="D236" s="77"/>
      <c r="F236" s="206"/>
      <c r="G236" s="164"/>
      <c r="H236" s="164"/>
      <c r="I236" s="164"/>
      <c r="J236" s="164"/>
      <c r="K236" s="183"/>
      <c r="L236" s="164"/>
      <c r="M236" s="164"/>
      <c r="N236" s="186"/>
      <c r="O236" s="186"/>
      <c r="P236" s="164"/>
      <c r="Q236" s="164"/>
      <c r="R236" s="164"/>
      <c r="S236" s="164"/>
      <c r="T236" s="164"/>
      <c r="U236" s="164"/>
      <c r="V236" s="164"/>
      <c r="W236" s="164"/>
      <c r="X236" s="164"/>
      <c r="Y236" s="187"/>
      <c r="AA236" s="77"/>
      <c r="AC236" s="206"/>
      <c r="AD236" s="34"/>
      <c r="AE236" s="34"/>
      <c r="AF236" s="34"/>
      <c r="AG236" s="34"/>
      <c r="AH236" s="34"/>
      <c r="AI236" s="85"/>
      <c r="AJ236" s="34"/>
      <c r="AK236" s="85"/>
      <c r="AL236" s="85"/>
      <c r="AM236" s="34"/>
      <c r="AN236" s="34"/>
      <c r="AO236" s="34"/>
      <c r="AP236" s="85"/>
      <c r="AQ236" s="84"/>
      <c r="AR236" s="86"/>
      <c r="AT236" s="77"/>
      <c r="AV236" s="203"/>
      <c r="AW236" s="34"/>
      <c r="AX236" s="34"/>
      <c r="AY236" s="93"/>
      <c r="AZ236" s="34"/>
      <c r="BA236" s="34"/>
    </row>
    <row r="237" spans="4:53" s="15" customFormat="1" ht="12.6" customHeight="1">
      <c r="D237" s="77"/>
      <c r="F237" s="206"/>
      <c r="G237" s="164"/>
      <c r="H237" s="164"/>
      <c r="I237" s="164"/>
      <c r="J237" s="164"/>
      <c r="K237" s="183"/>
      <c r="L237" s="164"/>
      <c r="M237" s="164"/>
      <c r="N237" s="186"/>
      <c r="O237" s="186"/>
      <c r="P237" s="164"/>
      <c r="Q237" s="164"/>
      <c r="R237" s="164"/>
      <c r="S237" s="164"/>
      <c r="T237" s="164"/>
      <c r="U237" s="164"/>
      <c r="V237" s="164"/>
      <c r="W237" s="164"/>
      <c r="X237" s="164"/>
      <c r="Y237" s="187"/>
      <c r="AA237" s="77"/>
      <c r="AC237" s="206"/>
      <c r="AD237" s="34"/>
      <c r="AE237" s="34"/>
      <c r="AF237" s="34"/>
      <c r="AG237" s="34"/>
      <c r="AH237" s="34"/>
      <c r="AI237" s="85"/>
      <c r="AJ237" s="34"/>
      <c r="AK237" s="85"/>
      <c r="AL237" s="85"/>
      <c r="AM237" s="34"/>
      <c r="AN237" s="34"/>
      <c r="AO237" s="34"/>
      <c r="AP237" s="85"/>
      <c r="AQ237" s="84"/>
      <c r="AR237" s="86"/>
      <c r="AT237" s="77"/>
      <c r="AV237" s="203"/>
      <c r="AW237" s="34"/>
      <c r="AX237" s="34"/>
      <c r="AY237" s="93"/>
      <c r="AZ237" s="34"/>
      <c r="BA237" s="34"/>
    </row>
    <row r="238" spans="4:53" s="15" customFormat="1" ht="12.6" customHeight="1">
      <c r="D238" s="77"/>
      <c r="F238" s="206"/>
      <c r="G238" s="164"/>
      <c r="H238" s="164"/>
      <c r="I238" s="164"/>
      <c r="J238" s="164"/>
      <c r="K238" s="183"/>
      <c r="L238" s="164"/>
      <c r="M238" s="164"/>
      <c r="N238" s="186"/>
      <c r="O238" s="186"/>
      <c r="P238" s="164"/>
      <c r="Q238" s="164"/>
      <c r="R238" s="164"/>
      <c r="S238" s="164"/>
      <c r="T238" s="164"/>
      <c r="U238" s="164"/>
      <c r="V238" s="164"/>
      <c r="W238" s="164"/>
      <c r="X238" s="164"/>
      <c r="Y238" s="187"/>
      <c r="AA238" s="77"/>
      <c r="AC238" s="206"/>
      <c r="AD238" s="34"/>
      <c r="AE238" s="34"/>
      <c r="AF238" s="34"/>
      <c r="AG238" s="34"/>
      <c r="AH238" s="34"/>
      <c r="AI238" s="85"/>
      <c r="AJ238" s="34"/>
      <c r="AK238" s="85"/>
      <c r="AL238" s="85"/>
      <c r="AM238" s="34"/>
      <c r="AN238" s="34"/>
      <c r="AO238" s="34"/>
      <c r="AP238" s="85"/>
      <c r="AQ238" s="84"/>
      <c r="AR238" s="86"/>
      <c r="AT238" s="77"/>
      <c r="AV238" s="203"/>
      <c r="AW238" s="34"/>
      <c r="AX238" s="34"/>
      <c r="AY238" s="93"/>
      <c r="AZ238" s="34"/>
      <c r="BA238" s="34"/>
    </row>
    <row r="239" spans="4:53" s="15" customFormat="1" ht="12.6" customHeight="1">
      <c r="D239" s="77"/>
      <c r="F239" s="206"/>
      <c r="G239" s="164"/>
      <c r="H239" s="164"/>
      <c r="I239" s="164"/>
      <c r="J239" s="164"/>
      <c r="K239" s="183"/>
      <c r="L239" s="164"/>
      <c r="M239" s="164"/>
      <c r="N239" s="186"/>
      <c r="O239" s="186"/>
      <c r="P239" s="164"/>
      <c r="Q239" s="164"/>
      <c r="R239" s="164"/>
      <c r="S239" s="164"/>
      <c r="T239" s="164"/>
      <c r="U239" s="164"/>
      <c r="V239" s="164"/>
      <c r="W239" s="164"/>
      <c r="X239" s="164"/>
      <c r="Y239" s="187"/>
      <c r="AA239" s="77"/>
      <c r="AC239" s="206"/>
      <c r="AD239" s="34"/>
      <c r="AE239" s="34"/>
      <c r="AF239" s="34"/>
      <c r="AG239" s="34"/>
      <c r="AH239" s="34"/>
      <c r="AI239" s="85"/>
      <c r="AJ239" s="34"/>
      <c r="AK239" s="85"/>
      <c r="AL239" s="85"/>
      <c r="AM239" s="34"/>
      <c r="AN239" s="34"/>
      <c r="AO239" s="34"/>
      <c r="AP239" s="85"/>
      <c r="AQ239" s="84"/>
      <c r="AR239" s="86"/>
      <c r="AT239" s="77"/>
      <c r="AV239" s="203"/>
      <c r="AW239" s="34"/>
      <c r="AX239" s="34"/>
      <c r="AY239" s="93"/>
      <c r="AZ239" s="34"/>
      <c r="BA239" s="34"/>
    </row>
    <row r="240" spans="4:53" s="15" customFormat="1" ht="12.6" customHeight="1">
      <c r="D240" s="77"/>
      <c r="F240" s="206"/>
      <c r="G240" s="164"/>
      <c r="H240" s="164"/>
      <c r="I240" s="164"/>
      <c r="J240" s="164"/>
      <c r="K240" s="183"/>
      <c r="L240" s="164"/>
      <c r="M240" s="164"/>
      <c r="N240" s="186"/>
      <c r="O240" s="186"/>
      <c r="P240" s="164"/>
      <c r="Q240" s="164"/>
      <c r="R240" s="164"/>
      <c r="S240" s="164"/>
      <c r="T240" s="164"/>
      <c r="U240" s="164"/>
      <c r="V240" s="164"/>
      <c r="W240" s="164"/>
      <c r="X240" s="164"/>
      <c r="Y240" s="187"/>
      <c r="AA240" s="77"/>
      <c r="AC240" s="206"/>
      <c r="AD240" s="34"/>
      <c r="AE240" s="34"/>
      <c r="AF240" s="34"/>
      <c r="AG240" s="34"/>
      <c r="AH240" s="34"/>
      <c r="AI240" s="85"/>
      <c r="AJ240" s="34"/>
      <c r="AK240" s="85"/>
      <c r="AL240" s="85"/>
      <c r="AM240" s="34"/>
      <c r="AN240" s="34"/>
      <c r="AO240" s="34"/>
      <c r="AP240" s="85"/>
      <c r="AQ240" s="84"/>
      <c r="AR240" s="86"/>
      <c r="AT240" s="77"/>
      <c r="AV240" s="203"/>
      <c r="AW240" s="34"/>
      <c r="AX240" s="34"/>
      <c r="AY240" s="93"/>
      <c r="AZ240" s="34"/>
      <c r="BA240" s="34"/>
    </row>
    <row r="241" spans="4:53" s="15" customFormat="1" ht="12.6" customHeight="1">
      <c r="D241" s="77"/>
      <c r="F241" s="206"/>
      <c r="G241" s="164"/>
      <c r="H241" s="164"/>
      <c r="I241" s="164"/>
      <c r="J241" s="164"/>
      <c r="K241" s="183"/>
      <c r="L241" s="164"/>
      <c r="M241" s="164"/>
      <c r="N241" s="186"/>
      <c r="O241" s="186"/>
      <c r="P241" s="164"/>
      <c r="Q241" s="164"/>
      <c r="R241" s="164"/>
      <c r="S241" s="164"/>
      <c r="T241" s="164"/>
      <c r="U241" s="164"/>
      <c r="V241" s="164"/>
      <c r="W241" s="164"/>
      <c r="X241" s="164"/>
      <c r="Y241" s="187"/>
      <c r="AA241" s="77"/>
      <c r="AC241" s="206"/>
      <c r="AD241" s="34"/>
      <c r="AE241" s="34"/>
      <c r="AF241" s="34"/>
      <c r="AG241" s="34"/>
      <c r="AH241" s="34"/>
      <c r="AI241" s="85"/>
      <c r="AJ241" s="34"/>
      <c r="AK241" s="85"/>
      <c r="AL241" s="85"/>
      <c r="AM241" s="34"/>
      <c r="AN241" s="34"/>
      <c r="AO241" s="34"/>
      <c r="AP241" s="85"/>
      <c r="AQ241" s="84"/>
      <c r="AR241" s="86"/>
      <c r="AT241" s="77"/>
      <c r="AV241" s="203"/>
      <c r="AW241" s="34"/>
      <c r="AX241" s="34"/>
      <c r="AY241" s="93"/>
      <c r="AZ241" s="34"/>
      <c r="BA241" s="34"/>
    </row>
    <row r="242" spans="4:53" s="15" customFormat="1" ht="12.6" customHeight="1">
      <c r="D242" s="77"/>
      <c r="F242" s="206"/>
      <c r="G242" s="164"/>
      <c r="H242" s="164"/>
      <c r="I242" s="164"/>
      <c r="J242" s="164"/>
      <c r="K242" s="183"/>
      <c r="L242" s="164"/>
      <c r="M242" s="164"/>
      <c r="N242" s="186"/>
      <c r="O242" s="186"/>
      <c r="P242" s="164"/>
      <c r="Q242" s="164"/>
      <c r="R242" s="164"/>
      <c r="S242" s="164"/>
      <c r="T242" s="164"/>
      <c r="U242" s="164"/>
      <c r="V242" s="164"/>
      <c r="W242" s="164"/>
      <c r="X242" s="164"/>
      <c r="Y242" s="187"/>
      <c r="AA242" s="77"/>
      <c r="AC242" s="206"/>
      <c r="AD242" s="34"/>
      <c r="AE242" s="34"/>
      <c r="AF242" s="34"/>
      <c r="AG242" s="34"/>
      <c r="AH242" s="34"/>
      <c r="AI242" s="85"/>
      <c r="AJ242" s="34"/>
      <c r="AK242" s="85"/>
      <c r="AL242" s="85"/>
      <c r="AM242" s="34"/>
      <c r="AN242" s="34"/>
      <c r="AO242" s="34"/>
      <c r="AP242" s="85"/>
      <c r="AQ242" s="84"/>
      <c r="AR242" s="86"/>
      <c r="AT242" s="77"/>
      <c r="AV242" s="203"/>
      <c r="AW242" s="34"/>
      <c r="AX242" s="34"/>
      <c r="AY242" s="93"/>
      <c r="AZ242" s="34"/>
      <c r="BA242" s="34"/>
    </row>
    <row r="243" spans="4:53" s="15" customFormat="1" ht="12.6" customHeight="1">
      <c r="D243" s="77"/>
      <c r="F243" s="206"/>
      <c r="G243" s="164"/>
      <c r="H243" s="164"/>
      <c r="I243" s="164"/>
      <c r="J243" s="164"/>
      <c r="K243" s="183"/>
      <c r="L243" s="164"/>
      <c r="M243" s="164"/>
      <c r="N243" s="186"/>
      <c r="O243" s="186"/>
      <c r="P243" s="164"/>
      <c r="Q243" s="164"/>
      <c r="R243" s="164"/>
      <c r="S243" s="164"/>
      <c r="T243" s="164"/>
      <c r="U243" s="164"/>
      <c r="V243" s="164"/>
      <c r="W243" s="164"/>
      <c r="X243" s="164"/>
      <c r="Y243" s="187"/>
      <c r="AA243" s="77"/>
      <c r="AC243" s="206"/>
      <c r="AD243" s="34"/>
      <c r="AE243" s="34"/>
      <c r="AF243" s="34"/>
      <c r="AG243" s="34"/>
      <c r="AH243" s="34"/>
      <c r="AI243" s="85"/>
      <c r="AJ243" s="34"/>
      <c r="AK243" s="85"/>
      <c r="AL243" s="85"/>
      <c r="AM243" s="34"/>
      <c r="AN243" s="34"/>
      <c r="AO243" s="34"/>
      <c r="AP243" s="85"/>
      <c r="AQ243" s="84"/>
      <c r="AR243" s="86"/>
      <c r="AT243" s="77"/>
      <c r="AV243" s="203"/>
      <c r="AW243" s="34"/>
      <c r="AX243" s="34"/>
      <c r="AY243" s="93"/>
      <c r="AZ243" s="34"/>
      <c r="BA243" s="34"/>
    </row>
    <row r="244" spans="4:53" s="15" customFormat="1" ht="12.6" customHeight="1">
      <c r="D244" s="77"/>
      <c r="F244" s="206"/>
      <c r="G244" s="164"/>
      <c r="H244" s="164"/>
      <c r="I244" s="164"/>
      <c r="J244" s="164"/>
      <c r="K244" s="183"/>
      <c r="L244" s="164"/>
      <c r="M244" s="164"/>
      <c r="N244" s="186"/>
      <c r="O244" s="186"/>
      <c r="P244" s="164"/>
      <c r="Q244" s="164"/>
      <c r="R244" s="164"/>
      <c r="S244" s="164"/>
      <c r="T244" s="164"/>
      <c r="U244" s="164"/>
      <c r="V244" s="164"/>
      <c r="W244" s="164"/>
      <c r="X244" s="164"/>
      <c r="Y244" s="187"/>
      <c r="AA244" s="77"/>
      <c r="AC244" s="206"/>
      <c r="AD244" s="34"/>
      <c r="AE244" s="34"/>
      <c r="AF244" s="34"/>
      <c r="AG244" s="34"/>
      <c r="AH244" s="34"/>
      <c r="AI244" s="85"/>
      <c r="AJ244" s="34"/>
      <c r="AK244" s="85"/>
      <c r="AL244" s="85"/>
      <c r="AM244" s="34"/>
      <c r="AN244" s="34"/>
      <c r="AO244" s="34"/>
      <c r="AP244" s="85"/>
      <c r="AQ244" s="84"/>
      <c r="AR244" s="86"/>
      <c r="AT244" s="77"/>
      <c r="AV244" s="203"/>
      <c r="AW244" s="34"/>
      <c r="AX244" s="34"/>
      <c r="AY244" s="93"/>
      <c r="AZ244" s="34"/>
      <c r="BA244" s="34"/>
    </row>
    <row r="245" spans="4:53" s="15" customFormat="1" ht="12.6" customHeight="1">
      <c r="D245" s="77"/>
      <c r="F245" s="206"/>
      <c r="G245" s="164"/>
      <c r="H245" s="164"/>
      <c r="I245" s="164"/>
      <c r="J245" s="164"/>
      <c r="K245" s="183"/>
      <c r="L245" s="164"/>
      <c r="M245" s="164"/>
      <c r="N245" s="186"/>
      <c r="O245" s="186"/>
      <c r="P245" s="164"/>
      <c r="Q245" s="164"/>
      <c r="R245" s="164"/>
      <c r="S245" s="164"/>
      <c r="T245" s="164"/>
      <c r="U245" s="164"/>
      <c r="V245" s="164"/>
      <c r="W245" s="164"/>
      <c r="X245" s="164"/>
      <c r="Y245" s="187"/>
      <c r="AA245" s="77"/>
      <c r="AC245" s="206"/>
      <c r="AD245" s="34"/>
      <c r="AE245" s="34"/>
      <c r="AF245" s="34"/>
      <c r="AG245" s="34"/>
      <c r="AH245" s="34"/>
      <c r="AI245" s="85"/>
      <c r="AJ245" s="34"/>
      <c r="AK245" s="85"/>
      <c r="AL245" s="85"/>
      <c r="AM245" s="34"/>
      <c r="AN245" s="34"/>
      <c r="AO245" s="34"/>
      <c r="AP245" s="85"/>
      <c r="AQ245" s="84"/>
      <c r="AR245" s="86"/>
      <c r="AT245" s="77"/>
      <c r="AV245" s="203"/>
      <c r="AW245" s="34"/>
      <c r="AX245" s="34"/>
      <c r="AY245" s="93"/>
      <c r="AZ245" s="34"/>
      <c r="BA245" s="34"/>
    </row>
    <row r="246" spans="4:53" s="15" customFormat="1" ht="12.6" customHeight="1">
      <c r="D246" s="77"/>
      <c r="F246" s="206"/>
      <c r="G246" s="164"/>
      <c r="H246" s="164"/>
      <c r="I246" s="164"/>
      <c r="J246" s="164"/>
      <c r="K246" s="183"/>
      <c r="L246" s="164"/>
      <c r="M246" s="164"/>
      <c r="N246" s="186"/>
      <c r="O246" s="186"/>
      <c r="P246" s="164"/>
      <c r="Q246" s="164"/>
      <c r="R246" s="164"/>
      <c r="S246" s="164"/>
      <c r="T246" s="164"/>
      <c r="U246" s="164"/>
      <c r="V246" s="164"/>
      <c r="W246" s="164"/>
      <c r="X246" s="164"/>
      <c r="Y246" s="187"/>
      <c r="AA246" s="77"/>
      <c r="AC246" s="206"/>
      <c r="AD246" s="34"/>
      <c r="AE246" s="34"/>
      <c r="AF246" s="34"/>
      <c r="AG246" s="34"/>
      <c r="AH246" s="34"/>
      <c r="AI246" s="85"/>
      <c r="AJ246" s="34"/>
      <c r="AK246" s="85"/>
      <c r="AL246" s="85"/>
      <c r="AM246" s="34"/>
      <c r="AN246" s="34"/>
      <c r="AO246" s="34"/>
      <c r="AP246" s="85"/>
      <c r="AQ246" s="84"/>
      <c r="AR246" s="86"/>
      <c r="AT246" s="77"/>
      <c r="AV246" s="203"/>
      <c r="AW246" s="34"/>
      <c r="AX246" s="34"/>
      <c r="AY246" s="93"/>
      <c r="AZ246" s="34"/>
      <c r="BA246" s="34"/>
    </row>
    <row r="247" spans="4:53" s="15" customFormat="1" ht="12.6" customHeight="1">
      <c r="D247" s="77"/>
      <c r="F247" s="206"/>
      <c r="G247" s="164"/>
      <c r="H247" s="164"/>
      <c r="I247" s="164"/>
      <c r="J247" s="164"/>
      <c r="K247" s="183"/>
      <c r="L247" s="164"/>
      <c r="M247" s="164"/>
      <c r="N247" s="186"/>
      <c r="O247" s="186"/>
      <c r="P247" s="164"/>
      <c r="Q247" s="164"/>
      <c r="R247" s="164"/>
      <c r="S247" s="164"/>
      <c r="T247" s="164"/>
      <c r="U247" s="164"/>
      <c r="V247" s="164"/>
      <c r="W247" s="164"/>
      <c r="X247" s="164"/>
      <c r="Y247" s="187"/>
      <c r="AA247" s="77"/>
      <c r="AC247" s="206"/>
      <c r="AD247" s="34"/>
      <c r="AE247" s="34"/>
      <c r="AF247" s="34"/>
      <c r="AG247" s="34"/>
      <c r="AH247" s="34"/>
      <c r="AI247" s="85"/>
      <c r="AJ247" s="34"/>
      <c r="AK247" s="85"/>
      <c r="AL247" s="85"/>
      <c r="AM247" s="34"/>
      <c r="AN247" s="34"/>
      <c r="AO247" s="34"/>
      <c r="AP247" s="85"/>
      <c r="AQ247" s="84"/>
      <c r="AR247" s="86"/>
      <c r="AT247" s="77"/>
      <c r="AV247" s="203"/>
      <c r="AW247" s="34"/>
      <c r="AX247" s="34"/>
      <c r="AY247" s="93"/>
      <c r="AZ247" s="34"/>
      <c r="BA247" s="34"/>
    </row>
    <row r="248" spans="4:53" s="15" customFormat="1" ht="12.6" customHeight="1">
      <c r="D248" s="77"/>
      <c r="F248" s="206"/>
      <c r="G248" s="164"/>
      <c r="H248" s="164"/>
      <c r="I248" s="164"/>
      <c r="J248" s="164"/>
      <c r="K248" s="183"/>
      <c r="L248" s="164"/>
      <c r="M248" s="164"/>
      <c r="N248" s="186"/>
      <c r="O248" s="186"/>
      <c r="P248" s="164"/>
      <c r="Q248" s="164"/>
      <c r="R248" s="164"/>
      <c r="S248" s="164"/>
      <c r="T248" s="164"/>
      <c r="U248" s="164"/>
      <c r="V248" s="164"/>
      <c r="W248" s="164"/>
      <c r="X248" s="164"/>
      <c r="Y248" s="187"/>
      <c r="AA248" s="77"/>
      <c r="AC248" s="206"/>
      <c r="AD248" s="34"/>
      <c r="AE248" s="34"/>
      <c r="AF248" s="34"/>
      <c r="AG248" s="34"/>
      <c r="AH248" s="34"/>
      <c r="AI248" s="85"/>
      <c r="AJ248" s="34"/>
      <c r="AK248" s="85"/>
      <c r="AL248" s="85"/>
      <c r="AM248" s="34"/>
      <c r="AN248" s="34"/>
      <c r="AO248" s="34"/>
      <c r="AP248" s="85"/>
      <c r="AQ248" s="84"/>
      <c r="AR248" s="86"/>
      <c r="AT248" s="77"/>
      <c r="AV248" s="203"/>
      <c r="AW248" s="34"/>
      <c r="AX248" s="34"/>
      <c r="AY248" s="93"/>
      <c r="AZ248" s="34"/>
      <c r="BA248" s="34"/>
    </row>
    <row r="249" spans="4:53" s="15" customFormat="1" ht="12.6" customHeight="1">
      <c r="D249" s="77"/>
      <c r="F249" s="206"/>
      <c r="G249" s="164"/>
      <c r="H249" s="164"/>
      <c r="I249" s="164"/>
      <c r="J249" s="164"/>
      <c r="K249" s="183"/>
      <c r="L249" s="164"/>
      <c r="M249" s="164"/>
      <c r="N249" s="186"/>
      <c r="O249" s="186"/>
      <c r="P249" s="164"/>
      <c r="Q249" s="164"/>
      <c r="R249" s="164"/>
      <c r="S249" s="164"/>
      <c r="T249" s="164"/>
      <c r="U249" s="164"/>
      <c r="V249" s="164"/>
      <c r="W249" s="164"/>
      <c r="X249" s="164"/>
      <c r="Y249" s="187"/>
      <c r="AA249" s="77"/>
      <c r="AC249" s="206"/>
      <c r="AD249" s="34"/>
      <c r="AE249" s="34"/>
      <c r="AF249" s="34"/>
      <c r="AG249" s="34"/>
      <c r="AH249" s="34"/>
      <c r="AI249" s="85"/>
      <c r="AJ249" s="34"/>
      <c r="AK249" s="85"/>
      <c r="AL249" s="85"/>
      <c r="AM249" s="34"/>
      <c r="AN249" s="34"/>
      <c r="AO249" s="34"/>
      <c r="AP249" s="85"/>
      <c r="AQ249" s="84"/>
      <c r="AR249" s="86"/>
      <c r="AT249" s="77"/>
      <c r="AV249" s="203"/>
      <c r="AW249" s="34"/>
      <c r="AX249" s="34"/>
      <c r="AY249" s="93"/>
      <c r="AZ249" s="34"/>
      <c r="BA249" s="34"/>
    </row>
    <row r="250" spans="4:53" s="15" customFormat="1" ht="12.6" customHeight="1">
      <c r="D250" s="77"/>
      <c r="F250" s="206"/>
      <c r="G250" s="164"/>
      <c r="H250" s="164"/>
      <c r="I250" s="164"/>
      <c r="J250" s="164"/>
      <c r="K250" s="183"/>
      <c r="L250" s="164"/>
      <c r="M250" s="164"/>
      <c r="N250" s="186"/>
      <c r="O250" s="186"/>
      <c r="P250" s="164"/>
      <c r="Q250" s="164"/>
      <c r="R250" s="164"/>
      <c r="S250" s="164"/>
      <c r="T250" s="164"/>
      <c r="U250" s="164"/>
      <c r="V250" s="164"/>
      <c r="W250" s="164"/>
      <c r="X250" s="164"/>
      <c r="Y250" s="187"/>
      <c r="AA250" s="77"/>
      <c r="AC250" s="206"/>
      <c r="AD250" s="34"/>
      <c r="AE250" s="34"/>
      <c r="AF250" s="34"/>
      <c r="AG250" s="34"/>
      <c r="AH250" s="34"/>
      <c r="AI250" s="85"/>
      <c r="AJ250" s="34"/>
      <c r="AK250" s="85"/>
      <c r="AL250" s="85"/>
      <c r="AM250" s="34"/>
      <c r="AN250" s="34"/>
      <c r="AO250" s="34"/>
      <c r="AP250" s="85"/>
      <c r="AQ250" s="84"/>
      <c r="AR250" s="86"/>
      <c r="AT250" s="77"/>
      <c r="AV250" s="203"/>
      <c r="AW250" s="34"/>
      <c r="AX250" s="34"/>
      <c r="AY250" s="93"/>
      <c r="AZ250" s="34"/>
      <c r="BA250" s="34"/>
    </row>
    <row r="251" spans="4:53" s="15" customFormat="1" ht="12.6" customHeight="1">
      <c r="D251" s="77"/>
      <c r="F251" s="206"/>
      <c r="G251" s="164"/>
      <c r="H251" s="164"/>
      <c r="I251" s="164"/>
      <c r="J251" s="164"/>
      <c r="K251" s="183"/>
      <c r="L251" s="164"/>
      <c r="M251" s="164"/>
      <c r="N251" s="186"/>
      <c r="O251" s="186"/>
      <c r="P251" s="164"/>
      <c r="Q251" s="164"/>
      <c r="R251" s="164"/>
      <c r="S251" s="164"/>
      <c r="T251" s="164"/>
      <c r="U251" s="164"/>
      <c r="V251" s="164"/>
      <c r="W251" s="164"/>
      <c r="X251" s="164"/>
      <c r="Y251" s="187"/>
      <c r="AA251" s="77"/>
      <c r="AC251" s="206"/>
      <c r="AD251" s="34"/>
      <c r="AE251" s="34"/>
      <c r="AF251" s="34"/>
      <c r="AG251" s="34"/>
      <c r="AH251" s="34"/>
      <c r="AI251" s="85"/>
      <c r="AJ251" s="34"/>
      <c r="AK251" s="85"/>
      <c r="AL251" s="85"/>
      <c r="AM251" s="34"/>
      <c r="AN251" s="34"/>
      <c r="AO251" s="34"/>
      <c r="AP251" s="85"/>
      <c r="AQ251" s="84"/>
      <c r="AR251" s="86"/>
      <c r="AT251" s="77"/>
      <c r="AV251" s="203"/>
      <c r="AW251" s="34"/>
      <c r="AX251" s="34"/>
      <c r="AY251" s="93"/>
      <c r="AZ251" s="34"/>
      <c r="BA251" s="34"/>
    </row>
    <row r="252" spans="4:53" s="15" customFormat="1" ht="12.6" customHeight="1">
      <c r="D252" s="77"/>
      <c r="F252" s="206"/>
      <c r="G252" s="164"/>
      <c r="H252" s="164"/>
      <c r="I252" s="164"/>
      <c r="J252" s="164"/>
      <c r="K252" s="183"/>
      <c r="L252" s="164"/>
      <c r="M252" s="164"/>
      <c r="N252" s="186"/>
      <c r="O252" s="186"/>
      <c r="P252" s="164"/>
      <c r="Q252" s="164"/>
      <c r="R252" s="164"/>
      <c r="S252" s="164"/>
      <c r="T252" s="164"/>
      <c r="U252" s="164"/>
      <c r="V252" s="164"/>
      <c r="W252" s="164"/>
      <c r="X252" s="164"/>
      <c r="Y252" s="187"/>
      <c r="AA252" s="77"/>
      <c r="AC252" s="206"/>
      <c r="AD252" s="34"/>
      <c r="AE252" s="34"/>
      <c r="AF252" s="34"/>
      <c r="AG252" s="34"/>
      <c r="AH252" s="34"/>
      <c r="AI252" s="85"/>
      <c r="AJ252" s="34"/>
      <c r="AK252" s="85"/>
      <c r="AL252" s="85"/>
      <c r="AM252" s="34"/>
      <c r="AN252" s="34"/>
      <c r="AO252" s="34"/>
      <c r="AP252" s="85"/>
      <c r="AQ252" s="84"/>
      <c r="AR252" s="86"/>
      <c r="AT252" s="77"/>
      <c r="AV252" s="203"/>
      <c r="AW252" s="34"/>
      <c r="AX252" s="34"/>
      <c r="AY252" s="93"/>
      <c r="AZ252" s="34"/>
      <c r="BA252" s="34"/>
    </row>
    <row r="253" spans="4:53" s="15" customFormat="1" ht="12.6" customHeight="1">
      <c r="D253" s="77"/>
      <c r="F253" s="206"/>
      <c r="G253" s="164"/>
      <c r="H253" s="164"/>
      <c r="I253" s="164"/>
      <c r="J253" s="164"/>
      <c r="K253" s="183"/>
      <c r="L253" s="164"/>
      <c r="M253" s="164"/>
      <c r="N253" s="186"/>
      <c r="O253" s="186"/>
      <c r="P253" s="164"/>
      <c r="Q253" s="164"/>
      <c r="R253" s="164"/>
      <c r="S253" s="164"/>
      <c r="T253" s="164"/>
      <c r="U253" s="164"/>
      <c r="V253" s="164"/>
      <c r="W253" s="164"/>
      <c r="X253" s="164"/>
      <c r="Y253" s="187"/>
      <c r="AA253" s="77"/>
      <c r="AC253" s="206"/>
      <c r="AD253" s="34"/>
      <c r="AE253" s="34"/>
      <c r="AF253" s="34"/>
      <c r="AG253" s="34"/>
      <c r="AH253" s="34"/>
      <c r="AI253" s="85"/>
      <c r="AJ253" s="34"/>
      <c r="AK253" s="85"/>
      <c r="AL253" s="85"/>
      <c r="AM253" s="34"/>
      <c r="AN253" s="34"/>
      <c r="AO253" s="34"/>
      <c r="AP253" s="85"/>
      <c r="AQ253" s="84"/>
      <c r="AR253" s="86"/>
      <c r="AT253" s="77"/>
      <c r="AV253" s="203"/>
      <c r="AW253" s="34"/>
      <c r="AX253" s="34"/>
      <c r="AY253" s="93"/>
      <c r="AZ253" s="34"/>
      <c r="BA253" s="34"/>
    </row>
    <row r="254" spans="4:53" s="15" customFormat="1" ht="12.6" customHeight="1">
      <c r="D254" s="77"/>
      <c r="F254" s="206"/>
      <c r="G254" s="164"/>
      <c r="H254" s="164"/>
      <c r="I254" s="164"/>
      <c r="J254" s="164"/>
      <c r="K254" s="183"/>
      <c r="L254" s="164"/>
      <c r="M254" s="164"/>
      <c r="N254" s="186"/>
      <c r="O254" s="186"/>
      <c r="P254" s="164"/>
      <c r="Q254" s="164"/>
      <c r="R254" s="164"/>
      <c r="S254" s="164"/>
      <c r="T254" s="164"/>
      <c r="U254" s="164"/>
      <c r="V254" s="164"/>
      <c r="W254" s="164"/>
      <c r="X254" s="164"/>
      <c r="Y254" s="187"/>
      <c r="AA254" s="77"/>
      <c r="AC254" s="206"/>
      <c r="AD254" s="34"/>
      <c r="AE254" s="34"/>
      <c r="AF254" s="34"/>
      <c r="AG254" s="34"/>
      <c r="AH254" s="34"/>
      <c r="AI254" s="85"/>
      <c r="AJ254" s="34"/>
      <c r="AK254" s="85"/>
      <c r="AL254" s="85"/>
      <c r="AM254" s="34"/>
      <c r="AN254" s="34"/>
      <c r="AO254" s="34"/>
      <c r="AP254" s="85"/>
      <c r="AQ254" s="84"/>
      <c r="AR254" s="86"/>
      <c r="AT254" s="77"/>
      <c r="AV254" s="203"/>
      <c r="AW254" s="34"/>
      <c r="AX254" s="34"/>
      <c r="AY254" s="93"/>
      <c r="AZ254" s="34"/>
      <c r="BA254" s="34"/>
    </row>
    <row r="255" spans="4:53" s="15" customFormat="1" ht="12.6" customHeight="1">
      <c r="D255" s="77"/>
      <c r="F255" s="206"/>
      <c r="G255" s="164"/>
      <c r="H255" s="164"/>
      <c r="I255" s="164"/>
      <c r="J255" s="164"/>
      <c r="K255" s="183"/>
      <c r="L255" s="164"/>
      <c r="M255" s="164"/>
      <c r="N255" s="186"/>
      <c r="O255" s="186"/>
      <c r="P255" s="164"/>
      <c r="Q255" s="164"/>
      <c r="R255" s="164"/>
      <c r="S255" s="164"/>
      <c r="T255" s="164"/>
      <c r="U255" s="164"/>
      <c r="V255" s="164"/>
      <c r="W255" s="164"/>
      <c r="X255" s="164"/>
      <c r="Y255" s="187"/>
      <c r="AA255" s="77"/>
      <c r="AC255" s="206"/>
      <c r="AD255" s="34"/>
      <c r="AE255" s="34"/>
      <c r="AF255" s="34"/>
      <c r="AG255" s="34"/>
      <c r="AH255" s="34"/>
      <c r="AI255" s="85"/>
      <c r="AJ255" s="34"/>
      <c r="AK255" s="85"/>
      <c r="AL255" s="85"/>
      <c r="AM255" s="34"/>
      <c r="AN255" s="34"/>
      <c r="AO255" s="34"/>
      <c r="AP255" s="85"/>
      <c r="AQ255" s="84"/>
      <c r="AR255" s="86"/>
      <c r="AT255" s="77"/>
      <c r="AV255" s="203"/>
      <c r="AW255" s="34"/>
      <c r="AX255" s="34"/>
      <c r="AY255" s="93"/>
      <c r="AZ255" s="34"/>
      <c r="BA255" s="34"/>
    </row>
    <row r="256" spans="4:53" s="15" customFormat="1" ht="12.6" customHeight="1">
      <c r="D256" s="77"/>
      <c r="F256" s="206"/>
      <c r="G256" s="164"/>
      <c r="H256" s="164"/>
      <c r="I256" s="164"/>
      <c r="J256" s="164"/>
      <c r="K256" s="183"/>
      <c r="L256" s="164"/>
      <c r="M256" s="164"/>
      <c r="N256" s="186"/>
      <c r="O256" s="186"/>
      <c r="P256" s="164"/>
      <c r="Q256" s="164"/>
      <c r="R256" s="164"/>
      <c r="S256" s="164"/>
      <c r="T256" s="164"/>
      <c r="U256" s="164"/>
      <c r="V256" s="164"/>
      <c r="W256" s="164"/>
      <c r="X256" s="164"/>
      <c r="Y256" s="187"/>
      <c r="AA256" s="77"/>
      <c r="AC256" s="206"/>
      <c r="AD256" s="34"/>
      <c r="AE256" s="34"/>
      <c r="AF256" s="34"/>
      <c r="AG256" s="34"/>
      <c r="AH256" s="34"/>
      <c r="AI256" s="85"/>
      <c r="AJ256" s="34"/>
      <c r="AK256" s="85"/>
      <c r="AL256" s="85"/>
      <c r="AM256" s="34"/>
      <c r="AN256" s="34"/>
      <c r="AO256" s="34"/>
      <c r="AP256" s="85"/>
      <c r="AQ256" s="84"/>
      <c r="AR256" s="86"/>
      <c r="AT256" s="77"/>
      <c r="AV256" s="203"/>
      <c r="AW256" s="34"/>
      <c r="AX256" s="34"/>
      <c r="AY256" s="93"/>
      <c r="AZ256" s="34"/>
      <c r="BA256" s="34"/>
    </row>
    <row r="257" spans="4:53" s="15" customFormat="1" ht="12.6" customHeight="1">
      <c r="D257" s="77"/>
      <c r="F257" s="206"/>
      <c r="G257" s="164"/>
      <c r="H257" s="164"/>
      <c r="I257" s="164"/>
      <c r="J257" s="164"/>
      <c r="K257" s="183"/>
      <c r="L257" s="164"/>
      <c r="M257" s="164"/>
      <c r="N257" s="186"/>
      <c r="O257" s="186"/>
      <c r="P257" s="164"/>
      <c r="Q257" s="164"/>
      <c r="R257" s="164"/>
      <c r="S257" s="164"/>
      <c r="T257" s="164"/>
      <c r="U257" s="164"/>
      <c r="V257" s="164"/>
      <c r="W257" s="164"/>
      <c r="X257" s="164"/>
      <c r="Y257" s="187"/>
      <c r="AA257" s="77"/>
      <c r="AC257" s="206"/>
      <c r="AD257" s="34"/>
      <c r="AE257" s="34"/>
      <c r="AF257" s="34"/>
      <c r="AG257" s="34"/>
      <c r="AH257" s="34"/>
      <c r="AI257" s="85"/>
      <c r="AJ257" s="34"/>
      <c r="AK257" s="85"/>
      <c r="AL257" s="85"/>
      <c r="AM257" s="34"/>
      <c r="AN257" s="34"/>
      <c r="AO257" s="34"/>
      <c r="AP257" s="85"/>
      <c r="AQ257" s="84"/>
      <c r="AR257" s="86"/>
      <c r="AT257" s="77"/>
      <c r="AV257" s="203"/>
      <c r="AW257" s="34"/>
      <c r="AX257" s="34"/>
      <c r="AY257" s="93"/>
      <c r="AZ257" s="34"/>
      <c r="BA257" s="34"/>
    </row>
    <row r="258" spans="4:53" s="15" customFormat="1" ht="12.6" customHeight="1">
      <c r="D258" s="77"/>
      <c r="F258" s="206"/>
      <c r="G258" s="164"/>
      <c r="H258" s="164"/>
      <c r="I258" s="164"/>
      <c r="J258" s="164"/>
      <c r="K258" s="183"/>
      <c r="L258" s="164"/>
      <c r="M258" s="164"/>
      <c r="N258" s="186"/>
      <c r="O258" s="186"/>
      <c r="P258" s="164"/>
      <c r="Q258" s="164"/>
      <c r="R258" s="164"/>
      <c r="S258" s="164"/>
      <c r="T258" s="164"/>
      <c r="U258" s="164"/>
      <c r="V258" s="164"/>
      <c r="W258" s="164"/>
      <c r="X258" s="164"/>
      <c r="Y258" s="187"/>
      <c r="AA258" s="77"/>
      <c r="AC258" s="206"/>
      <c r="AD258" s="34"/>
      <c r="AE258" s="34"/>
      <c r="AF258" s="34"/>
      <c r="AG258" s="34"/>
      <c r="AH258" s="34"/>
      <c r="AI258" s="85"/>
      <c r="AJ258" s="34"/>
      <c r="AK258" s="85"/>
      <c r="AL258" s="85"/>
      <c r="AM258" s="34"/>
      <c r="AN258" s="34"/>
      <c r="AO258" s="34"/>
      <c r="AP258" s="85"/>
      <c r="AQ258" s="84"/>
      <c r="AR258" s="86"/>
      <c r="AT258" s="77"/>
      <c r="AV258" s="203"/>
      <c r="AW258" s="34"/>
      <c r="AX258" s="34"/>
      <c r="AY258" s="93"/>
      <c r="AZ258" s="34"/>
      <c r="BA258" s="34"/>
    </row>
    <row r="259" spans="4:53" s="15" customFormat="1" ht="12.6" customHeight="1">
      <c r="D259" s="77"/>
      <c r="F259" s="206"/>
      <c r="G259" s="164"/>
      <c r="H259" s="164"/>
      <c r="I259" s="164"/>
      <c r="J259" s="164"/>
      <c r="K259" s="183"/>
      <c r="L259" s="164"/>
      <c r="M259" s="164"/>
      <c r="N259" s="186"/>
      <c r="O259" s="186"/>
      <c r="P259" s="164"/>
      <c r="Q259" s="164"/>
      <c r="R259" s="164"/>
      <c r="S259" s="164"/>
      <c r="T259" s="164"/>
      <c r="U259" s="164"/>
      <c r="V259" s="164"/>
      <c r="W259" s="164"/>
      <c r="X259" s="164"/>
      <c r="Y259" s="187"/>
      <c r="AA259" s="77"/>
      <c r="AC259" s="206"/>
      <c r="AD259" s="34"/>
      <c r="AE259" s="34"/>
      <c r="AF259" s="34"/>
      <c r="AG259" s="34"/>
      <c r="AH259" s="34"/>
      <c r="AI259" s="85"/>
      <c r="AJ259" s="34"/>
      <c r="AK259" s="85"/>
      <c r="AL259" s="85"/>
      <c r="AM259" s="34"/>
      <c r="AN259" s="34"/>
      <c r="AO259" s="34"/>
      <c r="AP259" s="85"/>
      <c r="AQ259" s="84"/>
      <c r="AR259" s="86"/>
      <c r="AT259" s="77"/>
      <c r="AV259" s="203"/>
      <c r="AW259" s="34"/>
      <c r="AX259" s="34"/>
      <c r="AY259" s="93"/>
      <c r="AZ259" s="34"/>
      <c r="BA259" s="34"/>
    </row>
    <row r="260" spans="4:53" s="15" customFormat="1" ht="12.6" customHeight="1">
      <c r="D260" s="77"/>
      <c r="F260" s="206"/>
      <c r="G260" s="164"/>
      <c r="H260" s="164"/>
      <c r="I260" s="164"/>
      <c r="J260" s="164"/>
      <c r="K260" s="183"/>
      <c r="L260" s="164"/>
      <c r="M260" s="164"/>
      <c r="N260" s="186"/>
      <c r="O260" s="186"/>
      <c r="P260" s="164"/>
      <c r="Q260" s="164"/>
      <c r="R260" s="164"/>
      <c r="S260" s="164"/>
      <c r="T260" s="164"/>
      <c r="U260" s="164"/>
      <c r="V260" s="164"/>
      <c r="W260" s="164"/>
      <c r="X260" s="164"/>
      <c r="Y260" s="187"/>
      <c r="AA260" s="77"/>
      <c r="AC260" s="206"/>
      <c r="AD260" s="34"/>
      <c r="AE260" s="34"/>
      <c r="AF260" s="34"/>
      <c r="AG260" s="34"/>
      <c r="AH260" s="34"/>
      <c r="AI260" s="85"/>
      <c r="AJ260" s="34"/>
      <c r="AK260" s="85"/>
      <c r="AL260" s="85"/>
      <c r="AM260" s="34"/>
      <c r="AN260" s="34"/>
      <c r="AO260" s="34"/>
      <c r="AP260" s="85"/>
      <c r="AQ260" s="84"/>
      <c r="AR260" s="86"/>
      <c r="AT260" s="77"/>
      <c r="AV260" s="203"/>
      <c r="AW260" s="34"/>
      <c r="AX260" s="34"/>
      <c r="AY260" s="93"/>
      <c r="AZ260" s="34"/>
      <c r="BA260" s="34"/>
    </row>
    <row r="261" spans="4:53" s="15" customFormat="1" ht="12.6" customHeight="1">
      <c r="D261" s="77"/>
      <c r="F261" s="206"/>
      <c r="G261" s="164"/>
      <c r="H261" s="164"/>
      <c r="I261" s="164"/>
      <c r="J261" s="164"/>
      <c r="K261" s="183"/>
      <c r="L261" s="164"/>
      <c r="M261" s="164"/>
      <c r="N261" s="186"/>
      <c r="O261" s="186"/>
      <c r="P261" s="164"/>
      <c r="Q261" s="164"/>
      <c r="R261" s="164"/>
      <c r="S261" s="164"/>
      <c r="T261" s="164"/>
      <c r="U261" s="164"/>
      <c r="V261" s="164"/>
      <c r="W261" s="164"/>
      <c r="X261" s="164"/>
      <c r="Y261" s="187"/>
      <c r="AA261" s="77"/>
      <c r="AC261" s="206"/>
      <c r="AD261" s="34"/>
      <c r="AE261" s="34"/>
      <c r="AF261" s="34"/>
      <c r="AG261" s="34"/>
      <c r="AH261" s="34"/>
      <c r="AI261" s="85"/>
      <c r="AJ261" s="34"/>
      <c r="AK261" s="85"/>
      <c r="AL261" s="85"/>
      <c r="AM261" s="34"/>
      <c r="AN261" s="34"/>
      <c r="AO261" s="34"/>
      <c r="AP261" s="85"/>
      <c r="AQ261" s="84"/>
      <c r="AR261" s="86"/>
      <c r="AT261" s="77"/>
      <c r="AV261" s="203"/>
      <c r="AW261" s="34"/>
      <c r="AX261" s="34"/>
      <c r="AY261" s="93"/>
      <c r="AZ261" s="34"/>
      <c r="BA261" s="34"/>
    </row>
    <row r="262" spans="4:53" s="15" customFormat="1" ht="12.6" customHeight="1">
      <c r="D262" s="77"/>
      <c r="F262" s="206"/>
      <c r="G262" s="164"/>
      <c r="H262" s="164"/>
      <c r="I262" s="164"/>
      <c r="J262" s="164"/>
      <c r="K262" s="183"/>
      <c r="L262" s="164"/>
      <c r="M262" s="164"/>
      <c r="N262" s="186"/>
      <c r="O262" s="186"/>
      <c r="P262" s="164"/>
      <c r="Q262" s="164"/>
      <c r="R262" s="164"/>
      <c r="S262" s="164"/>
      <c r="T262" s="164"/>
      <c r="U262" s="164"/>
      <c r="V262" s="164"/>
      <c r="W262" s="164"/>
      <c r="X262" s="164"/>
      <c r="Y262" s="187"/>
      <c r="AA262" s="77"/>
      <c r="AC262" s="206"/>
      <c r="AD262" s="34"/>
      <c r="AE262" s="34"/>
      <c r="AF262" s="34"/>
      <c r="AG262" s="34"/>
      <c r="AH262" s="34"/>
      <c r="AI262" s="85"/>
      <c r="AJ262" s="34"/>
      <c r="AK262" s="85"/>
      <c r="AL262" s="85"/>
      <c r="AM262" s="34"/>
      <c r="AN262" s="34"/>
      <c r="AO262" s="34"/>
      <c r="AP262" s="85"/>
      <c r="AQ262" s="84"/>
      <c r="AR262" s="86"/>
      <c r="AT262" s="77"/>
      <c r="AV262" s="203"/>
      <c r="AW262" s="34"/>
      <c r="AX262" s="34"/>
      <c r="AY262" s="93"/>
      <c r="AZ262" s="34"/>
      <c r="BA262" s="34"/>
    </row>
    <row r="263" spans="4:53" s="15" customFormat="1" ht="12.6" customHeight="1">
      <c r="D263" s="77"/>
      <c r="F263" s="206"/>
      <c r="G263" s="164"/>
      <c r="H263" s="164"/>
      <c r="I263" s="164"/>
      <c r="J263" s="164"/>
      <c r="K263" s="183"/>
      <c r="L263" s="164"/>
      <c r="M263" s="164"/>
      <c r="N263" s="186"/>
      <c r="O263" s="186"/>
      <c r="P263" s="164"/>
      <c r="Q263" s="164"/>
      <c r="R263" s="164"/>
      <c r="S263" s="164"/>
      <c r="T263" s="164"/>
      <c r="U263" s="164"/>
      <c r="V263" s="164"/>
      <c r="W263" s="164"/>
      <c r="X263" s="164"/>
      <c r="Y263" s="187"/>
      <c r="AA263" s="77"/>
      <c r="AC263" s="206"/>
      <c r="AD263" s="34"/>
      <c r="AE263" s="34"/>
      <c r="AF263" s="34"/>
      <c r="AG263" s="34"/>
      <c r="AH263" s="34"/>
      <c r="AI263" s="85"/>
      <c r="AJ263" s="34"/>
      <c r="AK263" s="85"/>
      <c r="AL263" s="85"/>
      <c r="AM263" s="34"/>
      <c r="AN263" s="34"/>
      <c r="AO263" s="34"/>
      <c r="AP263" s="85"/>
      <c r="AQ263" s="84"/>
      <c r="AR263" s="86"/>
      <c r="AT263" s="77"/>
      <c r="AV263" s="203"/>
      <c r="AW263" s="34"/>
      <c r="AX263" s="34"/>
      <c r="AY263" s="93"/>
      <c r="AZ263" s="34"/>
      <c r="BA263" s="34"/>
    </row>
    <row r="264" spans="4:53" s="15" customFormat="1" ht="12.6" customHeight="1">
      <c r="D264" s="77"/>
      <c r="F264" s="206"/>
      <c r="G264" s="164"/>
      <c r="H264" s="164"/>
      <c r="I264" s="164"/>
      <c r="J264" s="164"/>
      <c r="K264" s="183"/>
      <c r="L264" s="164"/>
      <c r="M264" s="164"/>
      <c r="N264" s="186"/>
      <c r="O264" s="186"/>
      <c r="P264" s="164"/>
      <c r="Q264" s="164"/>
      <c r="R264" s="164"/>
      <c r="S264" s="164"/>
      <c r="T264" s="164"/>
      <c r="U264" s="164"/>
      <c r="V264" s="164"/>
      <c r="W264" s="164"/>
      <c r="X264" s="164"/>
      <c r="Y264" s="187"/>
      <c r="AA264" s="77"/>
      <c r="AC264" s="206"/>
      <c r="AD264" s="34"/>
      <c r="AE264" s="34"/>
      <c r="AF264" s="34"/>
      <c r="AG264" s="34"/>
      <c r="AH264" s="34"/>
      <c r="AI264" s="85"/>
      <c r="AJ264" s="34"/>
      <c r="AK264" s="85"/>
      <c r="AL264" s="85"/>
      <c r="AM264" s="34"/>
      <c r="AN264" s="34"/>
      <c r="AO264" s="34"/>
      <c r="AP264" s="85"/>
      <c r="AQ264" s="84"/>
      <c r="AR264" s="86"/>
      <c r="AT264" s="77"/>
      <c r="AV264" s="203"/>
      <c r="AW264" s="34"/>
      <c r="AX264" s="34"/>
      <c r="AY264" s="93"/>
      <c r="AZ264" s="34"/>
      <c r="BA264" s="34"/>
    </row>
    <row r="265" spans="4:53" s="15" customFormat="1" ht="12.6" customHeight="1">
      <c r="D265" s="77"/>
      <c r="F265" s="206"/>
      <c r="G265" s="164"/>
      <c r="H265" s="164"/>
      <c r="I265" s="164"/>
      <c r="J265" s="164"/>
      <c r="K265" s="183"/>
      <c r="L265" s="164"/>
      <c r="M265" s="164"/>
      <c r="N265" s="186"/>
      <c r="O265" s="186"/>
      <c r="P265" s="164"/>
      <c r="Q265" s="164"/>
      <c r="R265" s="164"/>
      <c r="S265" s="164"/>
      <c r="T265" s="164"/>
      <c r="U265" s="164"/>
      <c r="V265" s="164"/>
      <c r="W265" s="164"/>
      <c r="X265" s="164"/>
      <c r="Y265" s="187"/>
      <c r="AA265" s="77"/>
      <c r="AC265" s="206"/>
      <c r="AD265" s="34"/>
      <c r="AE265" s="34"/>
      <c r="AF265" s="34"/>
      <c r="AG265" s="34"/>
      <c r="AH265" s="34"/>
      <c r="AI265" s="85"/>
      <c r="AJ265" s="34"/>
      <c r="AK265" s="85"/>
      <c r="AL265" s="85"/>
      <c r="AM265" s="34"/>
      <c r="AN265" s="34"/>
      <c r="AO265" s="34"/>
      <c r="AP265" s="85"/>
      <c r="AQ265" s="84"/>
      <c r="AR265" s="86"/>
      <c r="AT265" s="77"/>
      <c r="AV265" s="203"/>
      <c r="AW265" s="34"/>
      <c r="AX265" s="34"/>
      <c r="AY265" s="93"/>
      <c r="AZ265" s="34"/>
      <c r="BA265" s="34"/>
    </row>
    <row r="266" spans="4:53" s="15" customFormat="1" ht="12.6" customHeight="1">
      <c r="D266" s="77"/>
      <c r="F266" s="206"/>
      <c r="G266" s="164"/>
      <c r="H266" s="164"/>
      <c r="I266" s="164"/>
      <c r="J266" s="164"/>
      <c r="K266" s="183"/>
      <c r="L266" s="164"/>
      <c r="M266" s="164"/>
      <c r="N266" s="186"/>
      <c r="O266" s="186"/>
      <c r="P266" s="164"/>
      <c r="Q266" s="164"/>
      <c r="R266" s="164"/>
      <c r="S266" s="164"/>
      <c r="T266" s="164"/>
      <c r="U266" s="164"/>
      <c r="V266" s="164"/>
      <c r="W266" s="164"/>
      <c r="X266" s="164"/>
      <c r="Y266" s="187"/>
      <c r="AA266" s="77"/>
      <c r="AC266" s="206"/>
      <c r="AD266" s="34"/>
      <c r="AE266" s="34"/>
      <c r="AF266" s="34"/>
      <c r="AG266" s="34"/>
      <c r="AH266" s="34"/>
      <c r="AI266" s="85"/>
      <c r="AJ266" s="34"/>
      <c r="AK266" s="85"/>
      <c r="AL266" s="85"/>
      <c r="AM266" s="34"/>
      <c r="AN266" s="34"/>
      <c r="AO266" s="34"/>
      <c r="AP266" s="85"/>
      <c r="AQ266" s="84"/>
      <c r="AR266" s="86"/>
      <c r="AT266" s="77"/>
      <c r="AV266" s="203"/>
      <c r="AW266" s="34"/>
      <c r="AX266" s="34"/>
      <c r="AY266" s="93"/>
      <c r="AZ266" s="34"/>
      <c r="BA266" s="34"/>
    </row>
    <row r="267" spans="4:53" s="15" customFormat="1" ht="12.6" customHeight="1">
      <c r="D267" s="77"/>
      <c r="F267" s="206"/>
      <c r="G267" s="164"/>
      <c r="H267" s="164"/>
      <c r="I267" s="164"/>
      <c r="J267" s="164"/>
      <c r="K267" s="183"/>
      <c r="L267" s="164"/>
      <c r="M267" s="164"/>
      <c r="N267" s="186"/>
      <c r="O267" s="186"/>
      <c r="P267" s="164"/>
      <c r="Q267" s="164"/>
      <c r="R267" s="164"/>
      <c r="S267" s="164"/>
      <c r="T267" s="164"/>
      <c r="U267" s="164"/>
      <c r="V267" s="164"/>
      <c r="W267" s="164"/>
      <c r="X267" s="164"/>
      <c r="Y267" s="187"/>
      <c r="AA267" s="77"/>
      <c r="AC267" s="206"/>
      <c r="AD267" s="34"/>
      <c r="AE267" s="34"/>
      <c r="AF267" s="34"/>
      <c r="AG267" s="34"/>
      <c r="AH267" s="34"/>
      <c r="AI267" s="85"/>
      <c r="AJ267" s="34"/>
      <c r="AK267" s="85"/>
      <c r="AL267" s="85"/>
      <c r="AM267" s="34"/>
      <c r="AN267" s="34"/>
      <c r="AO267" s="34"/>
      <c r="AP267" s="85"/>
      <c r="AQ267" s="84"/>
      <c r="AR267" s="86"/>
      <c r="AT267" s="77"/>
      <c r="AV267" s="203"/>
      <c r="AW267" s="34"/>
      <c r="AX267" s="34"/>
      <c r="AY267" s="93"/>
      <c r="AZ267" s="34"/>
      <c r="BA267" s="34"/>
    </row>
    <row r="268" spans="4:53" s="15" customFormat="1" ht="12.6" customHeight="1">
      <c r="D268" s="77"/>
      <c r="F268" s="206"/>
      <c r="G268" s="164"/>
      <c r="H268" s="164"/>
      <c r="I268" s="164"/>
      <c r="J268" s="164"/>
      <c r="K268" s="183"/>
      <c r="L268" s="164"/>
      <c r="M268" s="164"/>
      <c r="N268" s="186"/>
      <c r="O268" s="186"/>
      <c r="P268" s="164"/>
      <c r="Q268" s="164"/>
      <c r="R268" s="164"/>
      <c r="S268" s="164"/>
      <c r="T268" s="164"/>
      <c r="U268" s="164"/>
      <c r="V268" s="164"/>
      <c r="W268" s="164"/>
      <c r="X268" s="164"/>
      <c r="Y268" s="187"/>
      <c r="AA268" s="77"/>
      <c r="AC268" s="206"/>
      <c r="AD268" s="34"/>
      <c r="AE268" s="34"/>
      <c r="AF268" s="34"/>
      <c r="AG268" s="34"/>
      <c r="AH268" s="34"/>
      <c r="AI268" s="85"/>
      <c r="AJ268" s="34"/>
      <c r="AK268" s="85"/>
      <c r="AL268" s="85"/>
      <c r="AM268" s="34"/>
      <c r="AN268" s="34"/>
      <c r="AO268" s="34"/>
      <c r="AP268" s="85"/>
      <c r="AQ268" s="84"/>
      <c r="AR268" s="86"/>
      <c r="AT268" s="77"/>
      <c r="AV268" s="203"/>
      <c r="AW268" s="34"/>
      <c r="AX268" s="34"/>
      <c r="AY268" s="93"/>
      <c r="AZ268" s="34"/>
      <c r="BA268" s="34"/>
    </row>
    <row r="269" spans="4:53" s="15" customFormat="1" ht="12.6" customHeight="1">
      <c r="D269" s="77"/>
      <c r="F269" s="206"/>
      <c r="G269" s="164"/>
      <c r="H269" s="164"/>
      <c r="I269" s="164"/>
      <c r="J269" s="164"/>
      <c r="K269" s="183"/>
      <c r="L269" s="164"/>
      <c r="M269" s="164"/>
      <c r="N269" s="186"/>
      <c r="O269" s="186"/>
      <c r="P269" s="164"/>
      <c r="Q269" s="164"/>
      <c r="R269" s="164"/>
      <c r="S269" s="164"/>
      <c r="T269" s="164"/>
      <c r="U269" s="164"/>
      <c r="V269" s="164"/>
      <c r="W269" s="164"/>
      <c r="X269" s="164"/>
      <c r="Y269" s="187"/>
      <c r="AA269" s="77"/>
      <c r="AC269" s="206"/>
      <c r="AD269" s="34"/>
      <c r="AE269" s="34"/>
      <c r="AF269" s="34"/>
      <c r="AG269" s="34"/>
      <c r="AH269" s="34"/>
      <c r="AI269" s="85"/>
      <c r="AJ269" s="34"/>
      <c r="AK269" s="85"/>
      <c r="AL269" s="85"/>
      <c r="AM269" s="34"/>
      <c r="AN269" s="34"/>
      <c r="AO269" s="34"/>
      <c r="AP269" s="85"/>
      <c r="AQ269" s="84"/>
      <c r="AR269" s="86"/>
      <c r="AT269" s="77"/>
      <c r="AV269" s="203"/>
      <c r="AW269" s="34"/>
      <c r="AX269" s="34"/>
      <c r="AY269" s="93"/>
      <c r="AZ269" s="34"/>
      <c r="BA269" s="34"/>
    </row>
    <row r="270" spans="4:53" s="15" customFormat="1" ht="12.6" customHeight="1">
      <c r="D270" s="77"/>
      <c r="F270" s="206"/>
      <c r="G270" s="164"/>
      <c r="H270" s="164"/>
      <c r="I270" s="164"/>
      <c r="J270" s="164"/>
      <c r="K270" s="183"/>
      <c r="L270" s="164"/>
      <c r="M270" s="164"/>
      <c r="N270" s="186"/>
      <c r="O270" s="186"/>
      <c r="P270" s="164"/>
      <c r="Q270" s="164"/>
      <c r="R270" s="164"/>
      <c r="S270" s="164"/>
      <c r="T270" s="164"/>
      <c r="U270" s="164"/>
      <c r="V270" s="164"/>
      <c r="W270" s="164"/>
      <c r="X270" s="164"/>
      <c r="Y270" s="187"/>
      <c r="AA270" s="77"/>
      <c r="AC270" s="206"/>
      <c r="AD270" s="34"/>
      <c r="AE270" s="34"/>
      <c r="AF270" s="34"/>
      <c r="AG270" s="34"/>
      <c r="AH270" s="34"/>
      <c r="AI270" s="85"/>
      <c r="AJ270" s="34"/>
      <c r="AK270" s="85"/>
      <c r="AL270" s="85"/>
      <c r="AM270" s="34"/>
      <c r="AN270" s="34"/>
      <c r="AO270" s="34"/>
      <c r="AP270" s="85"/>
      <c r="AQ270" s="84"/>
      <c r="AR270" s="86"/>
      <c r="AT270" s="77"/>
      <c r="AV270" s="203"/>
      <c r="AW270" s="34"/>
      <c r="AX270" s="34"/>
      <c r="AY270" s="93"/>
      <c r="AZ270" s="34"/>
      <c r="BA270" s="34"/>
    </row>
    <row r="271" spans="4:53" s="15" customFormat="1" ht="12.6" customHeight="1">
      <c r="D271" s="77"/>
      <c r="F271" s="206"/>
      <c r="G271" s="164"/>
      <c r="H271" s="164"/>
      <c r="I271" s="164"/>
      <c r="J271" s="164"/>
      <c r="K271" s="183"/>
      <c r="L271" s="164"/>
      <c r="M271" s="164"/>
      <c r="N271" s="186"/>
      <c r="O271" s="186"/>
      <c r="P271" s="164"/>
      <c r="Q271" s="164"/>
      <c r="R271" s="164"/>
      <c r="S271" s="164"/>
      <c r="T271" s="164"/>
      <c r="U271" s="164"/>
      <c r="V271" s="164"/>
      <c r="W271" s="164"/>
      <c r="X271" s="164"/>
      <c r="Y271" s="187"/>
      <c r="AA271" s="77"/>
      <c r="AC271" s="206"/>
      <c r="AD271" s="34"/>
      <c r="AE271" s="34"/>
      <c r="AF271" s="34"/>
      <c r="AG271" s="34"/>
      <c r="AH271" s="34"/>
      <c r="AI271" s="85"/>
      <c r="AJ271" s="34"/>
      <c r="AK271" s="85"/>
      <c r="AL271" s="85"/>
      <c r="AM271" s="34"/>
      <c r="AN271" s="34"/>
      <c r="AO271" s="34"/>
      <c r="AP271" s="85"/>
      <c r="AQ271" s="84"/>
      <c r="AR271" s="86"/>
      <c r="AT271" s="77"/>
      <c r="AV271" s="203"/>
      <c r="AW271" s="34"/>
      <c r="AX271" s="34"/>
      <c r="AY271" s="93"/>
      <c r="AZ271" s="34"/>
      <c r="BA271" s="34"/>
    </row>
    <row r="272" spans="4:53" s="15" customFormat="1" ht="12.6" customHeight="1">
      <c r="D272" s="77"/>
      <c r="F272" s="206"/>
      <c r="G272" s="164"/>
      <c r="H272" s="164"/>
      <c r="I272" s="164"/>
      <c r="J272" s="164"/>
      <c r="K272" s="183"/>
      <c r="L272" s="164"/>
      <c r="M272" s="164"/>
      <c r="N272" s="186"/>
      <c r="O272" s="186"/>
      <c r="P272" s="164"/>
      <c r="Q272" s="164"/>
      <c r="R272" s="164"/>
      <c r="S272" s="164"/>
      <c r="T272" s="164"/>
      <c r="U272" s="164"/>
      <c r="V272" s="164"/>
      <c r="W272" s="164"/>
      <c r="X272" s="164"/>
      <c r="Y272" s="187"/>
      <c r="AA272" s="77"/>
      <c r="AC272" s="206"/>
      <c r="AD272" s="34"/>
      <c r="AE272" s="34"/>
      <c r="AF272" s="34"/>
      <c r="AG272" s="34"/>
      <c r="AH272" s="34"/>
      <c r="AI272" s="85"/>
      <c r="AJ272" s="34"/>
      <c r="AK272" s="85"/>
      <c r="AL272" s="85"/>
      <c r="AM272" s="34"/>
      <c r="AN272" s="34"/>
      <c r="AO272" s="34"/>
      <c r="AP272" s="85"/>
      <c r="AQ272" s="84"/>
      <c r="AR272" s="86"/>
      <c r="AT272" s="77"/>
      <c r="AV272" s="203"/>
      <c r="AW272" s="34"/>
      <c r="AX272" s="34"/>
      <c r="AY272" s="93"/>
      <c r="AZ272" s="34"/>
      <c r="BA272" s="34"/>
    </row>
    <row r="273" spans="4:53" s="15" customFormat="1" ht="12.6" customHeight="1">
      <c r="D273" s="77"/>
      <c r="F273" s="206"/>
      <c r="G273" s="164"/>
      <c r="H273" s="164"/>
      <c r="I273" s="164"/>
      <c r="J273" s="164"/>
      <c r="K273" s="183"/>
      <c r="L273" s="164"/>
      <c r="M273" s="164"/>
      <c r="N273" s="186"/>
      <c r="O273" s="186"/>
      <c r="P273" s="164"/>
      <c r="Q273" s="164"/>
      <c r="R273" s="164"/>
      <c r="S273" s="164"/>
      <c r="T273" s="164"/>
      <c r="U273" s="164"/>
      <c r="V273" s="164"/>
      <c r="W273" s="164"/>
      <c r="X273" s="164"/>
      <c r="Y273" s="187"/>
      <c r="AA273" s="77"/>
      <c r="AC273" s="206"/>
      <c r="AD273" s="34"/>
      <c r="AE273" s="34"/>
      <c r="AF273" s="34"/>
      <c r="AG273" s="34"/>
      <c r="AH273" s="34"/>
      <c r="AI273" s="85"/>
      <c r="AJ273" s="34"/>
      <c r="AK273" s="85"/>
      <c r="AL273" s="85"/>
      <c r="AM273" s="34"/>
      <c r="AN273" s="34"/>
      <c r="AO273" s="34"/>
      <c r="AP273" s="85"/>
      <c r="AQ273" s="84"/>
      <c r="AR273" s="86"/>
      <c r="AT273" s="77"/>
      <c r="AV273" s="203"/>
      <c r="AW273" s="34"/>
      <c r="AX273" s="34"/>
      <c r="AY273" s="93"/>
      <c r="AZ273" s="34"/>
      <c r="BA273" s="34"/>
    </row>
    <row r="274" spans="4:53" s="15" customFormat="1" ht="12.6" customHeight="1">
      <c r="D274" s="77"/>
      <c r="F274" s="206"/>
      <c r="G274" s="164"/>
      <c r="H274" s="164"/>
      <c r="I274" s="164"/>
      <c r="J274" s="164"/>
      <c r="K274" s="183"/>
      <c r="L274" s="164"/>
      <c r="M274" s="164"/>
      <c r="N274" s="186"/>
      <c r="O274" s="186"/>
      <c r="P274" s="164"/>
      <c r="Q274" s="164"/>
      <c r="R274" s="164"/>
      <c r="S274" s="164"/>
      <c r="T274" s="164"/>
      <c r="U274" s="164"/>
      <c r="V274" s="164"/>
      <c r="W274" s="164"/>
      <c r="X274" s="164"/>
      <c r="Y274" s="187"/>
      <c r="AA274" s="77"/>
      <c r="AC274" s="206"/>
      <c r="AD274" s="34"/>
      <c r="AE274" s="34"/>
      <c r="AF274" s="34"/>
      <c r="AG274" s="34"/>
      <c r="AH274" s="34"/>
      <c r="AI274" s="85"/>
      <c r="AJ274" s="34"/>
      <c r="AK274" s="85"/>
      <c r="AL274" s="85"/>
      <c r="AM274" s="34"/>
      <c r="AN274" s="34"/>
      <c r="AO274" s="34"/>
      <c r="AP274" s="85"/>
      <c r="AQ274" s="84"/>
      <c r="AR274" s="86"/>
      <c r="AT274" s="77"/>
      <c r="AV274" s="203"/>
      <c r="AW274" s="34"/>
      <c r="AX274" s="34"/>
      <c r="AY274" s="93"/>
      <c r="AZ274" s="34"/>
      <c r="BA274" s="34"/>
    </row>
    <row r="275" spans="4:53" s="15" customFormat="1" ht="12.6" customHeight="1">
      <c r="D275" s="77"/>
      <c r="F275" s="206"/>
      <c r="G275" s="164"/>
      <c r="H275" s="164"/>
      <c r="I275" s="164"/>
      <c r="J275" s="164"/>
      <c r="K275" s="183"/>
      <c r="L275" s="164"/>
      <c r="M275" s="164"/>
      <c r="N275" s="186"/>
      <c r="O275" s="186"/>
      <c r="P275" s="164"/>
      <c r="Q275" s="164"/>
      <c r="R275" s="164"/>
      <c r="S275" s="164"/>
      <c r="T275" s="164"/>
      <c r="U275" s="164"/>
      <c r="V275" s="164"/>
      <c r="W275" s="164"/>
      <c r="X275" s="164"/>
      <c r="Y275" s="187"/>
      <c r="AA275" s="77"/>
      <c r="AC275" s="206"/>
      <c r="AD275" s="34"/>
      <c r="AE275" s="34"/>
      <c r="AF275" s="34"/>
      <c r="AG275" s="34"/>
      <c r="AH275" s="34"/>
      <c r="AI275" s="85"/>
      <c r="AJ275" s="34"/>
      <c r="AK275" s="85"/>
      <c r="AL275" s="85"/>
      <c r="AM275" s="34"/>
      <c r="AN275" s="34"/>
      <c r="AO275" s="34"/>
      <c r="AP275" s="85"/>
      <c r="AQ275" s="84"/>
      <c r="AR275" s="86"/>
      <c r="AT275" s="77"/>
      <c r="AV275" s="203"/>
      <c r="AW275" s="34"/>
      <c r="AX275" s="34"/>
      <c r="AY275" s="93"/>
      <c r="AZ275" s="34"/>
      <c r="BA275" s="34"/>
    </row>
    <row r="276" spans="4:53" s="15" customFormat="1" ht="12.6" customHeight="1">
      <c r="D276" s="77"/>
      <c r="F276" s="206"/>
      <c r="G276" s="164"/>
      <c r="H276" s="164"/>
      <c r="I276" s="164"/>
      <c r="J276" s="164"/>
      <c r="K276" s="183"/>
      <c r="L276" s="164"/>
      <c r="M276" s="164"/>
      <c r="N276" s="186"/>
      <c r="O276" s="186"/>
      <c r="P276" s="164"/>
      <c r="Q276" s="164"/>
      <c r="R276" s="164"/>
      <c r="S276" s="164"/>
      <c r="T276" s="164"/>
      <c r="U276" s="164"/>
      <c r="V276" s="164"/>
      <c r="W276" s="164"/>
      <c r="X276" s="164"/>
      <c r="Y276" s="187"/>
      <c r="AA276" s="77"/>
      <c r="AC276" s="206"/>
      <c r="AD276" s="34"/>
      <c r="AE276" s="34"/>
      <c r="AF276" s="34"/>
      <c r="AG276" s="34"/>
      <c r="AH276" s="34"/>
      <c r="AI276" s="85"/>
      <c r="AJ276" s="34"/>
      <c r="AK276" s="85"/>
      <c r="AL276" s="85"/>
      <c r="AM276" s="34"/>
      <c r="AN276" s="34"/>
      <c r="AO276" s="34"/>
      <c r="AP276" s="85"/>
      <c r="AQ276" s="84"/>
      <c r="AR276" s="86"/>
      <c r="AT276" s="77"/>
      <c r="AV276" s="203"/>
      <c r="AW276" s="34"/>
      <c r="AX276" s="34"/>
      <c r="AY276" s="93"/>
      <c r="AZ276" s="34"/>
      <c r="BA276" s="34"/>
    </row>
    <row r="277" spans="4:53" s="15" customFormat="1" ht="12.6" customHeight="1">
      <c r="D277" s="77"/>
      <c r="F277" s="206"/>
      <c r="G277" s="164"/>
      <c r="H277" s="164"/>
      <c r="I277" s="164"/>
      <c r="J277" s="164"/>
      <c r="K277" s="183"/>
      <c r="L277" s="164"/>
      <c r="M277" s="164"/>
      <c r="N277" s="186"/>
      <c r="O277" s="186"/>
      <c r="P277" s="164"/>
      <c r="Q277" s="164"/>
      <c r="R277" s="164"/>
      <c r="S277" s="164"/>
      <c r="T277" s="164"/>
      <c r="U277" s="164"/>
      <c r="V277" s="164"/>
      <c r="W277" s="164"/>
      <c r="X277" s="164"/>
      <c r="Y277" s="187"/>
      <c r="AA277" s="77"/>
      <c r="AC277" s="206"/>
      <c r="AD277" s="34"/>
      <c r="AE277" s="34"/>
      <c r="AF277" s="34"/>
      <c r="AG277" s="34"/>
      <c r="AH277" s="34"/>
      <c r="AI277" s="85"/>
      <c r="AJ277" s="34"/>
      <c r="AK277" s="85"/>
      <c r="AL277" s="85"/>
      <c r="AM277" s="34"/>
      <c r="AN277" s="34"/>
      <c r="AO277" s="34"/>
      <c r="AP277" s="85"/>
      <c r="AQ277" s="84"/>
      <c r="AR277" s="86"/>
      <c r="AT277" s="77"/>
      <c r="AV277" s="203"/>
      <c r="AW277" s="34"/>
      <c r="AX277" s="34"/>
      <c r="AY277" s="93"/>
      <c r="AZ277" s="34"/>
      <c r="BA277" s="34"/>
    </row>
    <row r="278" spans="4:53" s="15" customFormat="1" ht="12.6" customHeight="1">
      <c r="D278" s="77"/>
      <c r="F278" s="206"/>
      <c r="G278" s="164"/>
      <c r="H278" s="164"/>
      <c r="I278" s="164"/>
      <c r="J278" s="164"/>
      <c r="K278" s="183"/>
      <c r="L278" s="164"/>
      <c r="M278" s="164"/>
      <c r="N278" s="186"/>
      <c r="O278" s="186"/>
      <c r="P278" s="164"/>
      <c r="Q278" s="164"/>
      <c r="R278" s="164"/>
      <c r="S278" s="164"/>
      <c r="T278" s="164"/>
      <c r="U278" s="164"/>
      <c r="V278" s="164"/>
      <c r="W278" s="164"/>
      <c r="X278" s="164"/>
      <c r="Y278" s="187"/>
      <c r="AA278" s="77"/>
      <c r="AC278" s="206"/>
      <c r="AD278" s="34"/>
      <c r="AE278" s="34"/>
      <c r="AF278" s="34"/>
      <c r="AG278" s="34"/>
      <c r="AH278" s="34"/>
      <c r="AI278" s="85"/>
      <c r="AJ278" s="34"/>
      <c r="AK278" s="85"/>
      <c r="AL278" s="85"/>
      <c r="AM278" s="34"/>
      <c r="AN278" s="34"/>
      <c r="AO278" s="34"/>
      <c r="AP278" s="85"/>
      <c r="AQ278" s="84"/>
      <c r="AR278" s="86"/>
      <c r="AT278" s="77"/>
      <c r="AV278" s="203"/>
      <c r="AW278" s="34"/>
      <c r="AX278" s="34"/>
      <c r="AY278" s="93"/>
      <c r="AZ278" s="34"/>
      <c r="BA278" s="34"/>
    </row>
    <row r="279" spans="4:53" s="15" customFormat="1" ht="12.6" customHeight="1">
      <c r="D279" s="77"/>
      <c r="F279" s="206"/>
      <c r="G279" s="164"/>
      <c r="H279" s="164"/>
      <c r="I279" s="164"/>
      <c r="J279" s="164"/>
      <c r="K279" s="183"/>
      <c r="L279" s="164"/>
      <c r="M279" s="164"/>
      <c r="N279" s="186"/>
      <c r="O279" s="186"/>
      <c r="P279" s="164"/>
      <c r="Q279" s="164"/>
      <c r="R279" s="164"/>
      <c r="S279" s="164"/>
      <c r="T279" s="164"/>
      <c r="U279" s="164"/>
      <c r="V279" s="164"/>
      <c r="W279" s="164"/>
      <c r="X279" s="164"/>
      <c r="Y279" s="187"/>
      <c r="AA279" s="77"/>
      <c r="AC279" s="206"/>
      <c r="AD279" s="34"/>
      <c r="AE279" s="34"/>
      <c r="AF279" s="34"/>
      <c r="AG279" s="34"/>
      <c r="AH279" s="34"/>
      <c r="AI279" s="85"/>
      <c r="AJ279" s="34"/>
      <c r="AK279" s="85"/>
      <c r="AL279" s="85"/>
      <c r="AM279" s="34"/>
      <c r="AN279" s="34"/>
      <c r="AO279" s="34"/>
      <c r="AP279" s="85"/>
      <c r="AQ279" s="84"/>
      <c r="AR279" s="86"/>
      <c r="AT279" s="77"/>
      <c r="AV279" s="203"/>
      <c r="AW279" s="34"/>
      <c r="AX279" s="34"/>
      <c r="AY279" s="93"/>
      <c r="AZ279" s="34"/>
      <c r="BA279" s="34"/>
    </row>
    <row r="280" spans="4:53" s="15" customFormat="1" ht="12.6" customHeight="1">
      <c r="D280" s="77"/>
      <c r="F280" s="206"/>
      <c r="G280" s="164"/>
      <c r="H280" s="164"/>
      <c r="I280" s="164"/>
      <c r="J280" s="164"/>
      <c r="K280" s="183"/>
      <c r="L280" s="164"/>
      <c r="M280" s="164"/>
      <c r="N280" s="186"/>
      <c r="O280" s="186"/>
      <c r="P280" s="164"/>
      <c r="Q280" s="164"/>
      <c r="R280" s="164"/>
      <c r="S280" s="164"/>
      <c r="T280" s="164"/>
      <c r="U280" s="164"/>
      <c r="V280" s="164"/>
      <c r="W280" s="164"/>
      <c r="X280" s="164"/>
      <c r="Y280" s="187"/>
      <c r="AA280" s="77"/>
      <c r="AC280" s="206"/>
      <c r="AD280" s="34"/>
      <c r="AE280" s="34"/>
      <c r="AF280" s="34"/>
      <c r="AG280" s="34"/>
      <c r="AH280" s="34"/>
      <c r="AI280" s="85"/>
      <c r="AJ280" s="34"/>
      <c r="AK280" s="85"/>
      <c r="AL280" s="85"/>
      <c r="AM280" s="34"/>
      <c r="AN280" s="34"/>
      <c r="AO280" s="34"/>
      <c r="AP280" s="85"/>
      <c r="AQ280" s="84"/>
      <c r="AR280" s="86"/>
      <c r="AT280" s="77"/>
      <c r="AV280" s="203"/>
      <c r="AW280" s="34"/>
      <c r="AX280" s="34"/>
      <c r="AY280" s="93"/>
      <c r="AZ280" s="34"/>
      <c r="BA280" s="34"/>
    </row>
    <row r="281" spans="4:53" s="15" customFormat="1" ht="12.6" customHeight="1">
      <c r="D281" s="77"/>
      <c r="F281" s="206"/>
      <c r="G281" s="164"/>
      <c r="H281" s="164"/>
      <c r="I281" s="164"/>
      <c r="J281" s="164"/>
      <c r="K281" s="183"/>
      <c r="L281" s="164"/>
      <c r="M281" s="164"/>
      <c r="N281" s="186"/>
      <c r="O281" s="186"/>
      <c r="P281" s="164"/>
      <c r="Q281" s="164"/>
      <c r="R281" s="164"/>
      <c r="S281" s="164"/>
      <c r="T281" s="164"/>
      <c r="U281" s="164"/>
      <c r="V281" s="164"/>
      <c r="W281" s="164"/>
      <c r="X281" s="164"/>
      <c r="Y281" s="187"/>
      <c r="AA281" s="77"/>
      <c r="AC281" s="206"/>
      <c r="AD281" s="34"/>
      <c r="AE281" s="34"/>
      <c r="AF281" s="34"/>
      <c r="AG281" s="34"/>
      <c r="AH281" s="34"/>
      <c r="AI281" s="85"/>
      <c r="AJ281" s="34"/>
      <c r="AK281" s="85"/>
      <c r="AL281" s="85"/>
      <c r="AM281" s="34"/>
      <c r="AN281" s="34"/>
      <c r="AO281" s="34"/>
      <c r="AP281" s="85"/>
      <c r="AQ281" s="84"/>
      <c r="AR281" s="86"/>
      <c r="AT281" s="77"/>
      <c r="AV281" s="203"/>
      <c r="AW281" s="34"/>
      <c r="AX281" s="34"/>
      <c r="AY281" s="93"/>
      <c r="AZ281" s="34"/>
      <c r="BA281" s="34"/>
    </row>
    <row r="282" spans="4:53" s="15" customFormat="1" ht="12.6" customHeight="1">
      <c r="D282" s="77"/>
      <c r="F282" s="206"/>
      <c r="G282" s="164"/>
      <c r="H282" s="164"/>
      <c r="I282" s="164"/>
      <c r="J282" s="164"/>
      <c r="K282" s="183"/>
      <c r="L282" s="164"/>
      <c r="M282" s="164"/>
      <c r="N282" s="186"/>
      <c r="O282" s="186"/>
      <c r="P282" s="164"/>
      <c r="Q282" s="164"/>
      <c r="R282" s="164"/>
      <c r="S282" s="164"/>
      <c r="T282" s="164"/>
      <c r="U282" s="164"/>
      <c r="V282" s="164"/>
      <c r="W282" s="164"/>
      <c r="X282" s="164"/>
      <c r="Y282" s="187"/>
      <c r="AA282" s="77"/>
      <c r="AC282" s="206"/>
      <c r="AD282" s="34"/>
      <c r="AE282" s="34"/>
      <c r="AF282" s="34"/>
      <c r="AG282" s="34"/>
      <c r="AH282" s="34"/>
      <c r="AI282" s="85"/>
      <c r="AJ282" s="34"/>
      <c r="AK282" s="85"/>
      <c r="AL282" s="85"/>
      <c r="AM282" s="34"/>
      <c r="AN282" s="34"/>
      <c r="AO282" s="34"/>
      <c r="AP282" s="85"/>
      <c r="AQ282" s="84"/>
      <c r="AR282" s="86"/>
      <c r="AT282" s="77"/>
      <c r="AV282" s="203"/>
      <c r="AW282" s="34"/>
      <c r="AX282" s="34"/>
      <c r="AY282" s="93"/>
      <c r="AZ282" s="34"/>
      <c r="BA282" s="34"/>
    </row>
    <row r="283" spans="4:53" s="15" customFormat="1" ht="12.6" customHeight="1">
      <c r="D283" s="77"/>
      <c r="F283" s="206"/>
      <c r="G283" s="164"/>
      <c r="H283" s="164"/>
      <c r="I283" s="164"/>
      <c r="J283" s="164"/>
      <c r="K283" s="183"/>
      <c r="L283" s="164"/>
      <c r="M283" s="164"/>
      <c r="N283" s="186"/>
      <c r="O283" s="186"/>
      <c r="P283" s="164"/>
      <c r="Q283" s="164"/>
      <c r="R283" s="164"/>
      <c r="S283" s="164"/>
      <c r="T283" s="164"/>
      <c r="U283" s="164"/>
      <c r="V283" s="164"/>
      <c r="W283" s="164"/>
      <c r="X283" s="164"/>
      <c r="Y283" s="187"/>
      <c r="AA283" s="77"/>
      <c r="AC283" s="206"/>
      <c r="AD283" s="34"/>
      <c r="AE283" s="34"/>
      <c r="AF283" s="34"/>
      <c r="AG283" s="34"/>
      <c r="AH283" s="34"/>
      <c r="AI283" s="85"/>
      <c r="AJ283" s="34"/>
      <c r="AK283" s="85"/>
      <c r="AL283" s="85"/>
      <c r="AM283" s="34"/>
      <c r="AN283" s="34"/>
      <c r="AO283" s="34"/>
      <c r="AP283" s="85"/>
      <c r="AQ283" s="84"/>
      <c r="AR283" s="86"/>
      <c r="AT283" s="77"/>
      <c r="AV283" s="203"/>
      <c r="AW283" s="34"/>
      <c r="AX283" s="34"/>
      <c r="AY283" s="93"/>
      <c r="AZ283" s="34"/>
      <c r="BA283" s="34"/>
    </row>
    <row r="284" spans="4:53" s="15" customFormat="1" ht="12.6" customHeight="1">
      <c r="D284" s="77"/>
      <c r="F284" s="206"/>
      <c r="G284" s="164"/>
      <c r="H284" s="164"/>
      <c r="I284" s="164"/>
      <c r="J284" s="164"/>
      <c r="K284" s="183"/>
      <c r="L284" s="164"/>
      <c r="M284" s="164"/>
      <c r="N284" s="186"/>
      <c r="O284" s="186"/>
      <c r="P284" s="164"/>
      <c r="Q284" s="164"/>
      <c r="R284" s="164"/>
      <c r="S284" s="164"/>
      <c r="T284" s="164"/>
      <c r="U284" s="164"/>
      <c r="V284" s="164"/>
      <c r="W284" s="164"/>
      <c r="X284" s="164"/>
      <c r="Y284" s="187"/>
      <c r="AA284" s="77"/>
      <c r="AC284" s="206"/>
      <c r="AD284" s="34"/>
      <c r="AE284" s="34"/>
      <c r="AF284" s="34"/>
      <c r="AG284" s="34"/>
      <c r="AH284" s="34"/>
      <c r="AI284" s="85"/>
      <c r="AJ284" s="34"/>
      <c r="AK284" s="85"/>
      <c r="AL284" s="85"/>
      <c r="AM284" s="34"/>
      <c r="AN284" s="34"/>
      <c r="AO284" s="34"/>
      <c r="AP284" s="85"/>
      <c r="AQ284" s="84"/>
      <c r="AR284" s="86"/>
      <c r="AT284" s="77"/>
      <c r="AV284" s="203"/>
      <c r="AW284" s="34"/>
      <c r="AX284" s="34"/>
      <c r="AY284" s="93"/>
      <c r="AZ284" s="34"/>
      <c r="BA284" s="34"/>
    </row>
    <row r="285" spans="4:53" s="15" customFormat="1" ht="12.6" customHeight="1">
      <c r="D285" s="77"/>
      <c r="F285" s="206"/>
      <c r="G285" s="164"/>
      <c r="H285" s="164"/>
      <c r="I285" s="164"/>
      <c r="J285" s="164"/>
      <c r="K285" s="183"/>
      <c r="L285" s="164"/>
      <c r="M285" s="164"/>
      <c r="N285" s="186"/>
      <c r="O285" s="186"/>
      <c r="P285" s="164"/>
      <c r="Q285" s="164"/>
      <c r="R285" s="164"/>
      <c r="S285" s="164"/>
      <c r="T285" s="164"/>
      <c r="U285" s="164"/>
      <c r="V285" s="164"/>
      <c r="W285" s="164"/>
      <c r="X285" s="164"/>
      <c r="Y285" s="187"/>
      <c r="AA285" s="77"/>
      <c r="AC285" s="206"/>
      <c r="AD285" s="34"/>
      <c r="AE285" s="34"/>
      <c r="AF285" s="34"/>
      <c r="AG285" s="34"/>
      <c r="AH285" s="34"/>
      <c r="AI285" s="85"/>
      <c r="AJ285" s="34"/>
      <c r="AK285" s="85"/>
      <c r="AL285" s="85"/>
      <c r="AM285" s="34"/>
      <c r="AN285" s="34"/>
      <c r="AO285" s="34"/>
      <c r="AP285" s="85"/>
      <c r="AQ285" s="84"/>
      <c r="AR285" s="86"/>
      <c r="AT285" s="77"/>
      <c r="AV285" s="203"/>
      <c r="AW285" s="34"/>
      <c r="AX285" s="34"/>
      <c r="AY285" s="93"/>
      <c r="AZ285" s="34"/>
      <c r="BA285" s="34"/>
    </row>
    <row r="286" spans="4:53" s="15" customFormat="1" ht="12.6" customHeight="1">
      <c r="D286" s="77"/>
      <c r="F286" s="206"/>
      <c r="G286" s="164"/>
      <c r="H286" s="164"/>
      <c r="I286" s="164"/>
      <c r="J286" s="164"/>
      <c r="K286" s="183"/>
      <c r="L286" s="164"/>
      <c r="M286" s="164"/>
      <c r="N286" s="186"/>
      <c r="O286" s="186"/>
      <c r="P286" s="164"/>
      <c r="Q286" s="164"/>
      <c r="R286" s="164"/>
      <c r="S286" s="164"/>
      <c r="T286" s="164"/>
      <c r="U286" s="164"/>
      <c r="V286" s="164"/>
      <c r="W286" s="164"/>
      <c r="X286" s="164"/>
      <c r="Y286" s="187"/>
      <c r="AA286" s="77"/>
      <c r="AC286" s="206"/>
      <c r="AD286" s="34"/>
      <c r="AE286" s="34"/>
      <c r="AF286" s="34"/>
      <c r="AG286" s="34"/>
      <c r="AH286" s="34"/>
      <c r="AI286" s="85"/>
      <c r="AJ286" s="34"/>
      <c r="AK286" s="85"/>
      <c r="AL286" s="85"/>
      <c r="AM286" s="34"/>
      <c r="AN286" s="34"/>
      <c r="AO286" s="34"/>
      <c r="AP286" s="85"/>
      <c r="AQ286" s="84"/>
      <c r="AR286" s="86"/>
      <c r="AT286" s="77"/>
      <c r="AV286" s="203"/>
      <c r="AW286" s="34"/>
      <c r="AX286" s="34"/>
      <c r="AY286" s="93"/>
      <c r="AZ286" s="34"/>
      <c r="BA286" s="34"/>
    </row>
    <row r="287" spans="4:53" s="15" customFormat="1" ht="12.6" customHeight="1">
      <c r="D287" s="77"/>
      <c r="F287" s="206"/>
      <c r="G287" s="164"/>
      <c r="H287" s="164"/>
      <c r="I287" s="164"/>
      <c r="J287" s="164"/>
      <c r="K287" s="183"/>
      <c r="L287" s="164"/>
      <c r="M287" s="164"/>
      <c r="N287" s="186"/>
      <c r="O287" s="186"/>
      <c r="P287" s="164"/>
      <c r="Q287" s="164"/>
      <c r="R287" s="164"/>
      <c r="S287" s="164"/>
      <c r="T287" s="164"/>
      <c r="U287" s="164"/>
      <c r="V287" s="164"/>
      <c r="W287" s="164"/>
      <c r="X287" s="164"/>
      <c r="Y287" s="187"/>
      <c r="AA287" s="77"/>
      <c r="AC287" s="206"/>
      <c r="AD287" s="34"/>
      <c r="AE287" s="34"/>
      <c r="AF287" s="34"/>
      <c r="AG287" s="34"/>
      <c r="AH287" s="34"/>
      <c r="AI287" s="85"/>
      <c r="AJ287" s="34"/>
      <c r="AK287" s="85"/>
      <c r="AL287" s="85"/>
      <c r="AM287" s="34"/>
      <c r="AN287" s="34"/>
      <c r="AO287" s="34"/>
      <c r="AP287" s="85"/>
      <c r="AQ287" s="84"/>
      <c r="AR287" s="86"/>
      <c r="AT287" s="77"/>
      <c r="AV287" s="203"/>
      <c r="AW287" s="34"/>
      <c r="AX287" s="34"/>
      <c r="AY287" s="93"/>
      <c r="AZ287" s="34"/>
      <c r="BA287" s="34"/>
    </row>
    <row r="288" spans="4:53" s="15" customFormat="1" ht="12.6" customHeight="1">
      <c r="D288" s="77"/>
      <c r="F288" s="206"/>
      <c r="G288" s="164"/>
      <c r="H288" s="164"/>
      <c r="I288" s="164"/>
      <c r="J288" s="164"/>
      <c r="K288" s="183"/>
      <c r="L288" s="164"/>
      <c r="M288" s="164"/>
      <c r="N288" s="186"/>
      <c r="O288" s="186"/>
      <c r="P288" s="164"/>
      <c r="Q288" s="164"/>
      <c r="R288" s="164"/>
      <c r="S288" s="164"/>
      <c r="T288" s="164"/>
      <c r="U288" s="164"/>
      <c r="V288" s="164"/>
      <c r="W288" s="164"/>
      <c r="X288" s="164"/>
      <c r="Y288" s="187"/>
      <c r="AA288" s="77"/>
      <c r="AC288" s="206"/>
      <c r="AD288" s="34"/>
      <c r="AE288" s="34"/>
      <c r="AF288" s="34"/>
      <c r="AG288" s="34"/>
      <c r="AH288" s="34"/>
      <c r="AI288" s="85"/>
      <c r="AJ288" s="34"/>
      <c r="AK288" s="85"/>
      <c r="AL288" s="85"/>
      <c r="AM288" s="34"/>
      <c r="AN288" s="34"/>
      <c r="AO288" s="34"/>
      <c r="AP288" s="85"/>
      <c r="AQ288" s="84"/>
      <c r="AR288" s="86"/>
      <c r="AT288" s="77"/>
      <c r="AV288" s="203"/>
      <c r="AW288" s="34"/>
      <c r="AX288" s="34"/>
      <c r="AY288" s="93"/>
      <c r="AZ288" s="34"/>
      <c r="BA288" s="34"/>
    </row>
    <row r="289" spans="4:53" s="15" customFormat="1" ht="12.6" customHeight="1">
      <c r="D289" s="77"/>
      <c r="F289" s="206"/>
      <c r="G289" s="164"/>
      <c r="H289" s="164"/>
      <c r="I289" s="164"/>
      <c r="J289" s="164"/>
      <c r="K289" s="183"/>
      <c r="L289" s="164"/>
      <c r="M289" s="164"/>
      <c r="N289" s="186"/>
      <c r="O289" s="186"/>
      <c r="P289" s="164"/>
      <c r="Q289" s="164"/>
      <c r="R289" s="164"/>
      <c r="S289" s="164"/>
      <c r="T289" s="164"/>
      <c r="U289" s="164"/>
      <c r="V289" s="164"/>
      <c r="W289" s="164"/>
      <c r="X289" s="164"/>
      <c r="Y289" s="187"/>
      <c r="AA289" s="77"/>
      <c r="AC289" s="206"/>
      <c r="AD289" s="34"/>
      <c r="AE289" s="34"/>
      <c r="AF289" s="34"/>
      <c r="AG289" s="34"/>
      <c r="AH289" s="34"/>
      <c r="AI289" s="85"/>
      <c r="AJ289" s="34"/>
      <c r="AK289" s="85"/>
      <c r="AL289" s="85"/>
      <c r="AM289" s="34"/>
      <c r="AN289" s="34"/>
      <c r="AO289" s="34"/>
      <c r="AP289" s="85"/>
      <c r="AQ289" s="84"/>
      <c r="AR289" s="86"/>
      <c r="AT289" s="77"/>
      <c r="AV289" s="203"/>
      <c r="AW289" s="34"/>
      <c r="AX289" s="34"/>
      <c r="AY289" s="93"/>
      <c r="AZ289" s="34"/>
      <c r="BA289" s="34"/>
    </row>
    <row r="290" spans="4:53" s="15" customFormat="1" ht="12.6" customHeight="1">
      <c r="D290" s="77"/>
      <c r="F290" s="206"/>
      <c r="G290" s="164"/>
      <c r="H290" s="164"/>
      <c r="I290" s="164"/>
      <c r="J290" s="164"/>
      <c r="K290" s="183"/>
      <c r="L290" s="164"/>
      <c r="M290" s="164"/>
      <c r="N290" s="186"/>
      <c r="O290" s="186"/>
      <c r="P290" s="164"/>
      <c r="Q290" s="164"/>
      <c r="R290" s="164"/>
      <c r="S290" s="164"/>
      <c r="T290" s="164"/>
      <c r="U290" s="164"/>
      <c r="V290" s="164"/>
      <c r="W290" s="164"/>
      <c r="X290" s="164"/>
      <c r="Y290" s="187"/>
      <c r="AA290" s="77"/>
      <c r="AC290" s="206"/>
      <c r="AD290" s="34"/>
      <c r="AE290" s="34"/>
      <c r="AF290" s="34"/>
      <c r="AG290" s="34"/>
      <c r="AH290" s="34"/>
      <c r="AI290" s="85"/>
      <c r="AJ290" s="34"/>
      <c r="AK290" s="85"/>
      <c r="AL290" s="85"/>
      <c r="AM290" s="34"/>
      <c r="AN290" s="34"/>
      <c r="AO290" s="34"/>
      <c r="AP290" s="85"/>
      <c r="AQ290" s="84"/>
      <c r="AR290" s="86"/>
      <c r="AT290" s="77"/>
      <c r="AV290" s="203"/>
      <c r="AW290" s="34"/>
      <c r="AX290" s="34"/>
      <c r="AY290" s="93"/>
      <c r="AZ290" s="34"/>
      <c r="BA290" s="34"/>
    </row>
    <row r="291" spans="4:53" s="15" customFormat="1" ht="12.6" customHeight="1">
      <c r="D291" s="77"/>
      <c r="F291" s="206"/>
      <c r="G291" s="164"/>
      <c r="H291" s="164"/>
      <c r="I291" s="164"/>
      <c r="J291" s="164"/>
      <c r="K291" s="183"/>
      <c r="L291" s="164"/>
      <c r="M291" s="164"/>
      <c r="N291" s="186"/>
      <c r="O291" s="186"/>
      <c r="P291" s="164"/>
      <c r="Q291" s="164"/>
      <c r="R291" s="164"/>
      <c r="S291" s="164"/>
      <c r="T291" s="164"/>
      <c r="U291" s="164"/>
      <c r="V291" s="164"/>
      <c r="W291" s="164"/>
      <c r="X291" s="164"/>
      <c r="Y291" s="187"/>
      <c r="AA291" s="77"/>
      <c r="AC291" s="206"/>
      <c r="AD291" s="34"/>
      <c r="AE291" s="34"/>
      <c r="AF291" s="34"/>
      <c r="AG291" s="34"/>
      <c r="AH291" s="34"/>
      <c r="AI291" s="85"/>
      <c r="AJ291" s="34"/>
      <c r="AK291" s="85"/>
      <c r="AL291" s="85"/>
      <c r="AM291" s="34"/>
      <c r="AN291" s="34"/>
      <c r="AO291" s="34"/>
      <c r="AP291" s="85"/>
      <c r="AQ291" s="84"/>
      <c r="AR291" s="86"/>
      <c r="AT291" s="77"/>
      <c r="AV291" s="203"/>
      <c r="AW291" s="34"/>
      <c r="AX291" s="34"/>
      <c r="AY291" s="93"/>
      <c r="AZ291" s="34"/>
      <c r="BA291" s="34"/>
    </row>
    <row r="292" spans="4:53" s="15" customFormat="1" ht="12.6" customHeight="1">
      <c r="D292" s="77"/>
      <c r="F292" s="206"/>
      <c r="G292" s="164"/>
      <c r="H292" s="164"/>
      <c r="I292" s="164"/>
      <c r="J292" s="164"/>
      <c r="K292" s="183"/>
      <c r="L292" s="164"/>
      <c r="M292" s="164"/>
      <c r="N292" s="186"/>
      <c r="O292" s="186"/>
      <c r="P292" s="164"/>
      <c r="Q292" s="164"/>
      <c r="R292" s="164"/>
      <c r="S292" s="164"/>
      <c r="T292" s="164"/>
      <c r="U292" s="164"/>
      <c r="V292" s="164"/>
      <c r="W292" s="164"/>
      <c r="X292" s="164"/>
      <c r="Y292" s="187"/>
      <c r="AA292" s="77"/>
      <c r="AC292" s="206"/>
      <c r="AD292" s="34"/>
      <c r="AE292" s="34"/>
      <c r="AF292" s="34"/>
      <c r="AG292" s="34"/>
      <c r="AH292" s="34"/>
      <c r="AI292" s="85"/>
      <c r="AJ292" s="34"/>
      <c r="AK292" s="85"/>
      <c r="AL292" s="85"/>
      <c r="AM292" s="34"/>
      <c r="AN292" s="34"/>
      <c r="AO292" s="34"/>
      <c r="AP292" s="85"/>
      <c r="AQ292" s="84"/>
      <c r="AR292" s="86"/>
      <c r="AT292" s="77"/>
      <c r="AV292" s="203"/>
      <c r="AW292" s="34"/>
      <c r="AX292" s="34"/>
      <c r="AY292" s="93"/>
      <c r="AZ292" s="34"/>
      <c r="BA292" s="34"/>
    </row>
    <row r="293" spans="4:53" s="15" customFormat="1" ht="12.6" customHeight="1">
      <c r="D293" s="77"/>
      <c r="F293" s="206"/>
      <c r="G293" s="164"/>
      <c r="H293" s="164"/>
      <c r="I293" s="164"/>
      <c r="J293" s="164"/>
      <c r="K293" s="183"/>
      <c r="L293" s="164"/>
      <c r="M293" s="164"/>
      <c r="N293" s="186"/>
      <c r="O293" s="186"/>
      <c r="P293" s="164"/>
      <c r="Q293" s="164"/>
      <c r="R293" s="164"/>
      <c r="S293" s="164"/>
      <c r="T293" s="164"/>
      <c r="U293" s="164"/>
      <c r="V293" s="164"/>
      <c r="W293" s="164"/>
      <c r="X293" s="164"/>
      <c r="Y293" s="187"/>
      <c r="AA293" s="77"/>
      <c r="AC293" s="206"/>
      <c r="AD293" s="34"/>
      <c r="AE293" s="34"/>
      <c r="AF293" s="34"/>
      <c r="AG293" s="34"/>
      <c r="AH293" s="34"/>
      <c r="AI293" s="85"/>
      <c r="AJ293" s="34"/>
      <c r="AK293" s="85"/>
      <c r="AL293" s="85"/>
      <c r="AM293" s="34"/>
      <c r="AN293" s="34"/>
      <c r="AO293" s="34"/>
      <c r="AP293" s="85"/>
      <c r="AQ293" s="84"/>
      <c r="AR293" s="86"/>
      <c r="AT293" s="77"/>
      <c r="AV293" s="203"/>
      <c r="AW293" s="34"/>
      <c r="AX293" s="34"/>
      <c r="AY293" s="93"/>
      <c r="AZ293" s="34"/>
      <c r="BA293" s="34"/>
    </row>
    <row r="294" spans="4:53" s="15" customFormat="1" ht="12.6" customHeight="1">
      <c r="D294" s="77"/>
      <c r="F294" s="206"/>
      <c r="G294" s="164"/>
      <c r="H294" s="164"/>
      <c r="I294" s="164"/>
      <c r="J294" s="164"/>
      <c r="K294" s="183"/>
      <c r="L294" s="164"/>
      <c r="M294" s="164"/>
      <c r="N294" s="186"/>
      <c r="O294" s="186"/>
      <c r="P294" s="164"/>
      <c r="Q294" s="164"/>
      <c r="R294" s="164"/>
      <c r="S294" s="164"/>
      <c r="T294" s="164"/>
      <c r="U294" s="164"/>
      <c r="V294" s="164"/>
      <c r="W294" s="164"/>
      <c r="X294" s="164"/>
      <c r="Y294" s="187"/>
      <c r="AA294" s="77"/>
      <c r="AC294" s="206"/>
      <c r="AD294" s="34"/>
      <c r="AE294" s="34"/>
      <c r="AF294" s="34"/>
      <c r="AG294" s="34"/>
      <c r="AH294" s="34"/>
      <c r="AI294" s="85"/>
      <c r="AJ294" s="34"/>
      <c r="AK294" s="85"/>
      <c r="AL294" s="85"/>
      <c r="AM294" s="34"/>
      <c r="AN294" s="34"/>
      <c r="AO294" s="34"/>
      <c r="AP294" s="85"/>
      <c r="AQ294" s="84"/>
      <c r="AR294" s="86"/>
      <c r="AT294" s="77"/>
      <c r="AV294" s="203"/>
      <c r="AW294" s="34"/>
      <c r="AX294" s="34"/>
      <c r="AY294" s="93"/>
      <c r="AZ294" s="34"/>
      <c r="BA294" s="34"/>
    </row>
    <row r="295" spans="4:53" s="15" customFormat="1" ht="12.6" customHeight="1">
      <c r="D295" s="77"/>
      <c r="F295" s="206"/>
      <c r="G295" s="164"/>
      <c r="H295" s="164"/>
      <c r="I295" s="164"/>
      <c r="J295" s="164"/>
      <c r="K295" s="183"/>
      <c r="L295" s="164"/>
      <c r="M295" s="164"/>
      <c r="N295" s="186"/>
      <c r="O295" s="186"/>
      <c r="P295" s="164"/>
      <c r="Q295" s="164"/>
      <c r="R295" s="164"/>
      <c r="S295" s="164"/>
      <c r="T295" s="164"/>
      <c r="U295" s="164"/>
      <c r="V295" s="164"/>
      <c r="W295" s="164"/>
      <c r="X295" s="164"/>
      <c r="Y295" s="187"/>
      <c r="AA295" s="77"/>
      <c r="AC295" s="206"/>
      <c r="AD295" s="34"/>
      <c r="AE295" s="34"/>
      <c r="AF295" s="34"/>
      <c r="AG295" s="34"/>
      <c r="AH295" s="34"/>
      <c r="AI295" s="85"/>
      <c r="AJ295" s="34"/>
      <c r="AK295" s="85"/>
      <c r="AL295" s="85"/>
      <c r="AM295" s="34"/>
      <c r="AN295" s="34"/>
      <c r="AO295" s="34"/>
      <c r="AP295" s="85"/>
      <c r="AQ295" s="84"/>
      <c r="AR295" s="86"/>
      <c r="AT295" s="77"/>
      <c r="AV295" s="203"/>
      <c r="AW295" s="34"/>
      <c r="AX295" s="34"/>
      <c r="AY295" s="93"/>
      <c r="AZ295" s="34"/>
      <c r="BA295" s="34"/>
    </row>
    <row r="296" spans="4:53" s="15" customFormat="1" ht="12.6" customHeight="1">
      <c r="D296" s="77"/>
      <c r="F296" s="206"/>
      <c r="G296" s="164"/>
      <c r="H296" s="164"/>
      <c r="I296" s="164"/>
      <c r="J296" s="164"/>
      <c r="K296" s="183"/>
      <c r="L296" s="164"/>
      <c r="M296" s="164"/>
      <c r="N296" s="186"/>
      <c r="O296" s="186"/>
      <c r="P296" s="164"/>
      <c r="Q296" s="164"/>
      <c r="R296" s="164"/>
      <c r="S296" s="164"/>
      <c r="T296" s="164"/>
      <c r="U296" s="164"/>
      <c r="V296" s="164"/>
      <c r="W296" s="164"/>
      <c r="X296" s="164"/>
      <c r="Y296" s="187"/>
      <c r="AA296" s="77"/>
      <c r="AC296" s="206"/>
      <c r="AD296" s="34"/>
      <c r="AE296" s="34"/>
      <c r="AF296" s="34"/>
      <c r="AG296" s="34"/>
      <c r="AH296" s="34"/>
      <c r="AI296" s="85"/>
      <c r="AJ296" s="34"/>
      <c r="AK296" s="85"/>
      <c r="AL296" s="85"/>
      <c r="AM296" s="34"/>
      <c r="AN296" s="34"/>
      <c r="AO296" s="34"/>
      <c r="AP296" s="85"/>
      <c r="AQ296" s="84"/>
      <c r="AR296" s="86"/>
      <c r="AT296" s="77"/>
      <c r="AV296" s="203"/>
      <c r="AW296" s="34"/>
      <c r="AX296" s="34"/>
      <c r="AY296" s="93"/>
      <c r="AZ296" s="34"/>
      <c r="BA296" s="34"/>
    </row>
    <row r="297" spans="4:53" s="15" customFormat="1" ht="12.6" customHeight="1">
      <c r="D297" s="77"/>
      <c r="F297" s="206"/>
      <c r="G297" s="164"/>
      <c r="H297" s="164"/>
      <c r="I297" s="164"/>
      <c r="J297" s="164"/>
      <c r="K297" s="183"/>
      <c r="L297" s="164"/>
      <c r="M297" s="164"/>
      <c r="N297" s="186"/>
      <c r="O297" s="186"/>
      <c r="P297" s="164"/>
      <c r="Q297" s="164"/>
      <c r="R297" s="164"/>
      <c r="S297" s="164"/>
      <c r="T297" s="164"/>
      <c r="U297" s="164"/>
      <c r="V297" s="164"/>
      <c r="W297" s="164"/>
      <c r="X297" s="164"/>
      <c r="Y297" s="187"/>
      <c r="AA297" s="77"/>
      <c r="AC297" s="206"/>
      <c r="AD297" s="34"/>
      <c r="AE297" s="34"/>
      <c r="AF297" s="34"/>
      <c r="AG297" s="34"/>
      <c r="AH297" s="34"/>
      <c r="AI297" s="85"/>
      <c r="AJ297" s="34"/>
      <c r="AK297" s="85"/>
      <c r="AL297" s="85"/>
      <c r="AM297" s="34"/>
      <c r="AN297" s="34"/>
      <c r="AO297" s="34"/>
      <c r="AP297" s="85"/>
      <c r="AQ297" s="84"/>
      <c r="AR297" s="86"/>
      <c r="AT297" s="77"/>
      <c r="AV297" s="203"/>
      <c r="AW297" s="34"/>
      <c r="AX297" s="34"/>
      <c r="AY297" s="93"/>
      <c r="AZ297" s="34"/>
      <c r="BA297" s="34"/>
    </row>
    <row r="298" spans="4:53" s="15" customFormat="1" ht="12.6" customHeight="1">
      <c r="D298" s="77"/>
      <c r="F298" s="206"/>
      <c r="G298" s="164"/>
      <c r="H298" s="164"/>
      <c r="I298" s="164"/>
      <c r="J298" s="164"/>
      <c r="K298" s="183"/>
      <c r="L298" s="164"/>
      <c r="M298" s="164"/>
      <c r="N298" s="186"/>
      <c r="O298" s="186"/>
      <c r="P298" s="164"/>
      <c r="Q298" s="164"/>
      <c r="R298" s="164"/>
      <c r="S298" s="164"/>
      <c r="T298" s="164"/>
      <c r="U298" s="164"/>
      <c r="V298" s="164"/>
      <c r="W298" s="164"/>
      <c r="X298" s="164"/>
      <c r="Y298" s="187"/>
      <c r="AA298" s="77"/>
      <c r="AC298" s="206"/>
      <c r="AD298" s="34"/>
      <c r="AE298" s="34"/>
      <c r="AF298" s="34"/>
      <c r="AG298" s="34"/>
      <c r="AH298" s="34"/>
      <c r="AI298" s="85"/>
      <c r="AJ298" s="34"/>
      <c r="AK298" s="85"/>
      <c r="AL298" s="85"/>
      <c r="AM298" s="34"/>
      <c r="AN298" s="34"/>
      <c r="AO298" s="34"/>
      <c r="AP298" s="85"/>
      <c r="AQ298" s="84"/>
      <c r="AR298" s="86"/>
      <c r="AT298" s="77"/>
      <c r="AV298" s="203"/>
      <c r="AW298" s="34"/>
      <c r="AX298" s="34"/>
      <c r="AY298" s="93"/>
      <c r="AZ298" s="34"/>
      <c r="BA298" s="34"/>
    </row>
    <row r="299" spans="4:53" s="15" customFormat="1" ht="12.6" customHeight="1">
      <c r="D299" s="77"/>
      <c r="F299" s="206"/>
      <c r="G299" s="164"/>
      <c r="H299" s="164"/>
      <c r="I299" s="164"/>
      <c r="J299" s="164"/>
      <c r="K299" s="183"/>
      <c r="L299" s="164"/>
      <c r="M299" s="164"/>
      <c r="N299" s="186"/>
      <c r="O299" s="186"/>
      <c r="P299" s="164"/>
      <c r="Q299" s="164"/>
      <c r="R299" s="164"/>
      <c r="S299" s="164"/>
      <c r="T299" s="164"/>
      <c r="U299" s="164"/>
      <c r="V299" s="164"/>
      <c r="W299" s="164"/>
      <c r="X299" s="164"/>
      <c r="Y299" s="187"/>
      <c r="AA299" s="77"/>
      <c r="AC299" s="206"/>
      <c r="AD299" s="34"/>
      <c r="AE299" s="34"/>
      <c r="AF299" s="34"/>
      <c r="AG299" s="34"/>
      <c r="AH299" s="34"/>
      <c r="AI299" s="85"/>
      <c r="AJ299" s="34"/>
      <c r="AK299" s="85"/>
      <c r="AL299" s="85"/>
      <c r="AM299" s="34"/>
      <c r="AN299" s="34"/>
      <c r="AO299" s="34"/>
      <c r="AP299" s="85"/>
      <c r="AQ299" s="84"/>
      <c r="AR299" s="86"/>
      <c r="AT299" s="77"/>
      <c r="AV299" s="203"/>
      <c r="AW299" s="34"/>
      <c r="AX299" s="34"/>
      <c r="AY299" s="93"/>
      <c r="AZ299" s="34"/>
      <c r="BA299" s="34"/>
    </row>
    <row r="300" spans="4:53" s="15" customFormat="1" ht="12.6" customHeight="1">
      <c r="D300" s="77"/>
      <c r="F300" s="206"/>
      <c r="G300" s="164"/>
      <c r="H300" s="164"/>
      <c r="I300" s="164"/>
      <c r="J300" s="164"/>
      <c r="K300" s="183"/>
      <c r="L300" s="164"/>
      <c r="M300" s="164"/>
      <c r="N300" s="186"/>
      <c r="O300" s="186"/>
      <c r="P300" s="164"/>
      <c r="Q300" s="164"/>
      <c r="R300" s="164"/>
      <c r="S300" s="164"/>
      <c r="T300" s="164"/>
      <c r="U300" s="164"/>
      <c r="V300" s="164"/>
      <c r="W300" s="164"/>
      <c r="X300" s="164"/>
      <c r="Y300" s="187"/>
      <c r="AA300" s="77"/>
      <c r="AC300" s="206"/>
      <c r="AD300" s="34"/>
      <c r="AE300" s="34"/>
      <c r="AF300" s="34"/>
      <c r="AG300" s="34"/>
      <c r="AH300" s="34"/>
      <c r="AI300" s="85"/>
      <c r="AJ300" s="34"/>
      <c r="AK300" s="85"/>
      <c r="AL300" s="85"/>
      <c r="AM300" s="34"/>
      <c r="AN300" s="34"/>
      <c r="AO300" s="34"/>
      <c r="AP300" s="85"/>
      <c r="AQ300" s="84"/>
      <c r="AR300" s="86"/>
      <c r="AT300" s="77"/>
      <c r="AV300" s="203"/>
      <c r="AW300" s="34"/>
      <c r="AX300" s="34"/>
      <c r="AY300" s="93"/>
      <c r="AZ300" s="34"/>
      <c r="BA300" s="34"/>
    </row>
    <row r="301" spans="4:53" s="15" customFormat="1" ht="12.6" customHeight="1">
      <c r="D301" s="77"/>
      <c r="F301" s="206"/>
      <c r="G301" s="164"/>
      <c r="H301" s="164"/>
      <c r="I301" s="164"/>
      <c r="J301" s="164"/>
      <c r="K301" s="183"/>
      <c r="L301" s="164"/>
      <c r="M301" s="164"/>
      <c r="N301" s="186"/>
      <c r="O301" s="186"/>
      <c r="P301" s="164"/>
      <c r="Q301" s="164"/>
      <c r="R301" s="164"/>
      <c r="S301" s="164"/>
      <c r="T301" s="164"/>
      <c r="U301" s="164"/>
      <c r="V301" s="164"/>
      <c r="W301" s="164"/>
      <c r="X301" s="164"/>
      <c r="Y301" s="187"/>
      <c r="AA301" s="77"/>
      <c r="AC301" s="206"/>
      <c r="AD301" s="34"/>
      <c r="AE301" s="34"/>
      <c r="AF301" s="34"/>
      <c r="AG301" s="34"/>
      <c r="AH301" s="34"/>
      <c r="AI301" s="85"/>
      <c r="AJ301" s="34"/>
      <c r="AK301" s="85"/>
      <c r="AL301" s="85"/>
      <c r="AM301" s="34"/>
      <c r="AN301" s="34"/>
      <c r="AO301" s="34"/>
      <c r="AP301" s="85"/>
      <c r="AQ301" s="84"/>
      <c r="AR301" s="86"/>
      <c r="AT301" s="77"/>
      <c r="AV301" s="203"/>
      <c r="AW301" s="34"/>
      <c r="AX301" s="34"/>
      <c r="AY301" s="93"/>
      <c r="AZ301" s="34"/>
      <c r="BA301" s="34"/>
    </row>
    <row r="302" spans="4:53" s="15" customFormat="1" ht="12.6" customHeight="1">
      <c r="D302" s="77"/>
      <c r="F302" s="206"/>
      <c r="G302" s="164"/>
      <c r="H302" s="164"/>
      <c r="I302" s="164"/>
      <c r="J302" s="164"/>
      <c r="K302" s="183"/>
      <c r="L302" s="164"/>
      <c r="M302" s="164"/>
      <c r="N302" s="186"/>
      <c r="O302" s="186"/>
      <c r="P302" s="164"/>
      <c r="Q302" s="164"/>
      <c r="R302" s="164"/>
      <c r="S302" s="164"/>
      <c r="T302" s="164"/>
      <c r="U302" s="164"/>
      <c r="V302" s="164"/>
      <c r="W302" s="164"/>
      <c r="X302" s="164"/>
      <c r="Y302" s="187"/>
      <c r="AA302" s="77"/>
      <c r="AC302" s="206"/>
      <c r="AD302" s="34"/>
      <c r="AE302" s="34"/>
      <c r="AF302" s="34"/>
      <c r="AG302" s="34"/>
      <c r="AH302" s="34"/>
      <c r="AI302" s="85"/>
      <c r="AJ302" s="34"/>
      <c r="AK302" s="85"/>
      <c r="AL302" s="85"/>
      <c r="AM302" s="34"/>
      <c r="AN302" s="34"/>
      <c r="AO302" s="34"/>
      <c r="AP302" s="85"/>
      <c r="AQ302" s="84"/>
      <c r="AR302" s="86"/>
      <c r="AT302" s="77"/>
      <c r="AV302" s="203"/>
      <c r="AW302" s="34"/>
      <c r="AX302" s="34"/>
      <c r="AY302" s="93"/>
      <c r="AZ302" s="34"/>
      <c r="BA302" s="34"/>
    </row>
    <row r="303" spans="4:53" s="15" customFormat="1" ht="12.6" customHeight="1">
      <c r="D303" s="77"/>
      <c r="F303" s="206"/>
      <c r="G303" s="164"/>
      <c r="H303" s="164"/>
      <c r="I303" s="164"/>
      <c r="J303" s="164"/>
      <c r="K303" s="183"/>
      <c r="L303" s="164"/>
      <c r="M303" s="164"/>
      <c r="N303" s="186"/>
      <c r="O303" s="186"/>
      <c r="P303" s="164"/>
      <c r="Q303" s="164"/>
      <c r="R303" s="164"/>
      <c r="S303" s="164"/>
      <c r="T303" s="164"/>
      <c r="U303" s="164"/>
      <c r="V303" s="164"/>
      <c r="W303" s="164"/>
      <c r="X303" s="164"/>
      <c r="Y303" s="187"/>
      <c r="AA303" s="77"/>
      <c r="AC303" s="206"/>
      <c r="AD303" s="34"/>
      <c r="AE303" s="34"/>
      <c r="AF303" s="34"/>
      <c r="AG303" s="34"/>
      <c r="AH303" s="34"/>
      <c r="AI303" s="85"/>
      <c r="AJ303" s="34"/>
      <c r="AK303" s="85"/>
      <c r="AL303" s="85"/>
      <c r="AM303" s="34"/>
      <c r="AN303" s="34"/>
      <c r="AO303" s="34"/>
      <c r="AP303" s="85"/>
      <c r="AQ303" s="84"/>
      <c r="AR303" s="86"/>
      <c r="AT303" s="77"/>
      <c r="AV303" s="203"/>
      <c r="AW303" s="34"/>
      <c r="AX303" s="34"/>
      <c r="AY303" s="93"/>
      <c r="AZ303" s="34"/>
      <c r="BA303" s="34"/>
    </row>
    <row r="304" spans="4:53" s="15" customFormat="1" ht="12.6" customHeight="1">
      <c r="D304" s="77"/>
      <c r="F304" s="206"/>
      <c r="G304" s="164"/>
      <c r="H304" s="164"/>
      <c r="I304" s="164"/>
      <c r="J304" s="164"/>
      <c r="K304" s="183"/>
      <c r="L304" s="164"/>
      <c r="M304" s="164"/>
      <c r="N304" s="186"/>
      <c r="O304" s="186"/>
      <c r="P304" s="164"/>
      <c r="Q304" s="164"/>
      <c r="R304" s="164"/>
      <c r="S304" s="164"/>
      <c r="T304" s="164"/>
      <c r="U304" s="164"/>
      <c r="V304" s="164"/>
      <c r="W304" s="164"/>
      <c r="X304" s="164"/>
      <c r="Y304" s="187"/>
      <c r="AA304" s="77"/>
      <c r="AC304" s="206"/>
      <c r="AD304" s="34"/>
      <c r="AE304" s="34"/>
      <c r="AF304" s="34"/>
      <c r="AG304" s="34"/>
      <c r="AH304" s="34"/>
      <c r="AI304" s="85"/>
      <c r="AJ304" s="34"/>
      <c r="AK304" s="85"/>
      <c r="AL304" s="85"/>
      <c r="AM304" s="34"/>
      <c r="AN304" s="34"/>
      <c r="AO304" s="34"/>
      <c r="AP304" s="85"/>
      <c r="AQ304" s="84"/>
      <c r="AR304" s="86"/>
      <c r="AT304" s="77"/>
      <c r="AV304" s="203"/>
      <c r="AW304" s="34"/>
      <c r="AX304" s="34"/>
      <c r="AY304" s="93"/>
      <c r="AZ304" s="34"/>
      <c r="BA304" s="34"/>
    </row>
    <row r="305" spans="4:53" s="15" customFormat="1" ht="12.6" customHeight="1">
      <c r="D305" s="77"/>
      <c r="F305" s="206"/>
      <c r="G305" s="164"/>
      <c r="H305" s="164"/>
      <c r="I305" s="164"/>
      <c r="J305" s="164"/>
      <c r="K305" s="183"/>
      <c r="L305" s="164"/>
      <c r="M305" s="164"/>
      <c r="N305" s="186"/>
      <c r="O305" s="186"/>
      <c r="P305" s="164"/>
      <c r="Q305" s="164"/>
      <c r="R305" s="164"/>
      <c r="S305" s="164"/>
      <c r="T305" s="164"/>
      <c r="U305" s="164"/>
      <c r="V305" s="164"/>
      <c r="W305" s="164"/>
      <c r="X305" s="164"/>
      <c r="Y305" s="187"/>
      <c r="AA305" s="77"/>
      <c r="AC305" s="206"/>
      <c r="AD305" s="34"/>
      <c r="AE305" s="34"/>
      <c r="AF305" s="34"/>
      <c r="AG305" s="34"/>
      <c r="AH305" s="34"/>
      <c r="AI305" s="85"/>
      <c r="AJ305" s="34"/>
      <c r="AK305" s="85"/>
      <c r="AL305" s="85"/>
      <c r="AM305" s="34"/>
      <c r="AN305" s="34"/>
      <c r="AO305" s="34"/>
      <c r="AP305" s="85"/>
      <c r="AQ305" s="84"/>
      <c r="AR305" s="86"/>
      <c r="AT305" s="77"/>
      <c r="AV305" s="203"/>
      <c r="AW305" s="34"/>
      <c r="AX305" s="34"/>
      <c r="AY305" s="93"/>
      <c r="AZ305" s="34"/>
      <c r="BA305" s="34"/>
    </row>
    <row r="306" spans="4:53" s="15" customFormat="1" ht="12.6" customHeight="1">
      <c r="D306" s="77"/>
      <c r="F306" s="206"/>
      <c r="G306" s="164"/>
      <c r="H306" s="164"/>
      <c r="I306" s="164"/>
      <c r="J306" s="164"/>
      <c r="K306" s="183"/>
      <c r="L306" s="164"/>
      <c r="M306" s="164"/>
      <c r="N306" s="186"/>
      <c r="O306" s="186"/>
      <c r="P306" s="164"/>
      <c r="Q306" s="164"/>
      <c r="R306" s="164"/>
      <c r="S306" s="164"/>
      <c r="T306" s="164"/>
      <c r="U306" s="164"/>
      <c r="V306" s="164"/>
      <c r="W306" s="164"/>
      <c r="X306" s="164"/>
      <c r="Y306" s="187"/>
      <c r="AA306" s="77"/>
      <c r="AC306" s="206"/>
      <c r="AD306" s="34"/>
      <c r="AE306" s="34"/>
      <c r="AF306" s="34"/>
      <c r="AG306" s="34"/>
      <c r="AH306" s="34"/>
      <c r="AI306" s="85"/>
      <c r="AJ306" s="34"/>
      <c r="AK306" s="85"/>
      <c r="AL306" s="85"/>
      <c r="AM306" s="34"/>
      <c r="AN306" s="34"/>
      <c r="AO306" s="34"/>
      <c r="AP306" s="85"/>
      <c r="AQ306" s="84"/>
      <c r="AR306" s="86"/>
      <c r="AT306" s="77"/>
      <c r="AV306" s="203"/>
      <c r="AW306" s="34"/>
      <c r="AX306" s="34"/>
      <c r="AY306" s="93"/>
      <c r="AZ306" s="34"/>
      <c r="BA306" s="34"/>
    </row>
    <row r="307" spans="4:53" s="15" customFormat="1" ht="12.6" customHeight="1">
      <c r="D307" s="77"/>
      <c r="F307" s="206"/>
      <c r="G307" s="164"/>
      <c r="H307" s="164"/>
      <c r="I307" s="164"/>
      <c r="J307" s="164"/>
      <c r="K307" s="183"/>
      <c r="L307" s="164"/>
      <c r="M307" s="164"/>
      <c r="N307" s="186"/>
      <c r="O307" s="186"/>
      <c r="P307" s="164"/>
      <c r="Q307" s="164"/>
      <c r="R307" s="164"/>
      <c r="S307" s="164"/>
      <c r="T307" s="164"/>
      <c r="U307" s="164"/>
      <c r="V307" s="164"/>
      <c r="W307" s="164"/>
      <c r="X307" s="164"/>
      <c r="Y307" s="187"/>
      <c r="AA307" s="77"/>
      <c r="AC307" s="206"/>
      <c r="AD307" s="34"/>
      <c r="AE307" s="34"/>
      <c r="AF307" s="34"/>
      <c r="AG307" s="34"/>
      <c r="AH307" s="34"/>
      <c r="AI307" s="85"/>
      <c r="AJ307" s="34"/>
      <c r="AK307" s="85"/>
      <c r="AL307" s="85"/>
      <c r="AM307" s="34"/>
      <c r="AN307" s="34"/>
      <c r="AO307" s="34"/>
      <c r="AP307" s="85"/>
      <c r="AQ307" s="84"/>
      <c r="AR307" s="86"/>
      <c r="AT307" s="77"/>
      <c r="AV307" s="203"/>
      <c r="AW307" s="34"/>
      <c r="AX307" s="34"/>
      <c r="AY307" s="93"/>
      <c r="AZ307" s="34"/>
      <c r="BA307" s="34"/>
    </row>
    <row r="308" spans="4:53" s="15" customFormat="1" ht="12.6" customHeight="1">
      <c r="D308" s="77"/>
      <c r="F308" s="206"/>
      <c r="G308" s="164"/>
      <c r="H308" s="164"/>
      <c r="I308" s="164"/>
      <c r="J308" s="164"/>
      <c r="K308" s="183"/>
      <c r="L308" s="164"/>
      <c r="M308" s="164"/>
      <c r="N308" s="186"/>
      <c r="O308" s="186"/>
      <c r="P308" s="164"/>
      <c r="Q308" s="164"/>
      <c r="R308" s="164"/>
      <c r="S308" s="164"/>
      <c r="T308" s="164"/>
      <c r="U308" s="164"/>
      <c r="V308" s="164"/>
      <c r="W308" s="164"/>
      <c r="X308" s="164"/>
      <c r="Y308" s="187"/>
      <c r="AA308" s="77"/>
      <c r="AC308" s="206"/>
      <c r="AD308" s="34"/>
      <c r="AE308" s="34"/>
      <c r="AF308" s="34"/>
      <c r="AG308" s="34"/>
      <c r="AH308" s="34"/>
      <c r="AI308" s="85"/>
      <c r="AJ308" s="34"/>
      <c r="AK308" s="85"/>
      <c r="AL308" s="85"/>
      <c r="AM308" s="34"/>
      <c r="AN308" s="34"/>
      <c r="AO308" s="34"/>
      <c r="AP308" s="85"/>
      <c r="AQ308" s="84"/>
      <c r="AR308" s="86"/>
      <c r="AT308" s="77"/>
      <c r="AV308" s="203"/>
      <c r="AW308" s="34"/>
      <c r="AX308" s="34"/>
      <c r="AY308" s="93"/>
      <c r="AZ308" s="34"/>
      <c r="BA308" s="34"/>
    </row>
    <row r="309" spans="4:53" s="15" customFormat="1" ht="12.6" customHeight="1">
      <c r="D309" s="77"/>
      <c r="F309" s="206"/>
      <c r="G309" s="164"/>
      <c r="H309" s="164"/>
      <c r="I309" s="164"/>
      <c r="J309" s="164"/>
      <c r="K309" s="183"/>
      <c r="L309" s="164"/>
      <c r="M309" s="164"/>
      <c r="N309" s="186"/>
      <c r="O309" s="186"/>
      <c r="P309" s="164"/>
      <c r="Q309" s="164"/>
      <c r="R309" s="164"/>
      <c r="S309" s="164"/>
      <c r="T309" s="164"/>
      <c r="U309" s="164"/>
      <c r="V309" s="164"/>
      <c r="W309" s="164"/>
      <c r="X309" s="164"/>
      <c r="Y309" s="187"/>
      <c r="AA309" s="77"/>
      <c r="AC309" s="206"/>
      <c r="AD309" s="34"/>
      <c r="AE309" s="34"/>
      <c r="AF309" s="34"/>
      <c r="AG309" s="34"/>
      <c r="AH309" s="34"/>
      <c r="AI309" s="85"/>
      <c r="AJ309" s="34"/>
      <c r="AK309" s="85"/>
      <c r="AL309" s="85"/>
      <c r="AM309" s="34"/>
      <c r="AN309" s="34"/>
      <c r="AO309" s="34"/>
      <c r="AP309" s="85"/>
      <c r="AQ309" s="84"/>
      <c r="AR309" s="86"/>
      <c r="AT309" s="77"/>
      <c r="AV309" s="203"/>
      <c r="AW309" s="34"/>
      <c r="AX309" s="34"/>
      <c r="AY309" s="93"/>
      <c r="AZ309" s="34"/>
      <c r="BA309" s="34"/>
    </row>
    <row r="310" spans="4:53" s="15" customFormat="1" ht="12.6" customHeight="1">
      <c r="D310" s="77"/>
      <c r="F310" s="206"/>
      <c r="G310" s="164"/>
      <c r="H310" s="164"/>
      <c r="I310" s="164"/>
      <c r="J310" s="164"/>
      <c r="K310" s="183"/>
      <c r="L310" s="164"/>
      <c r="M310" s="164"/>
      <c r="N310" s="186"/>
      <c r="O310" s="186"/>
      <c r="P310" s="164"/>
      <c r="Q310" s="164"/>
      <c r="R310" s="164"/>
      <c r="S310" s="164"/>
      <c r="T310" s="164"/>
      <c r="U310" s="164"/>
      <c r="V310" s="164"/>
      <c r="W310" s="164"/>
      <c r="X310" s="164"/>
      <c r="Y310" s="187"/>
      <c r="AA310" s="77"/>
      <c r="AC310" s="206"/>
      <c r="AD310" s="34"/>
      <c r="AE310" s="34"/>
      <c r="AF310" s="34"/>
      <c r="AG310" s="34"/>
      <c r="AH310" s="34"/>
      <c r="AI310" s="85"/>
      <c r="AJ310" s="34"/>
      <c r="AK310" s="85"/>
      <c r="AL310" s="85"/>
      <c r="AM310" s="34"/>
      <c r="AN310" s="34"/>
      <c r="AO310" s="34"/>
      <c r="AP310" s="85"/>
      <c r="AQ310" s="84"/>
      <c r="AR310" s="86"/>
      <c r="AT310" s="77"/>
      <c r="AV310" s="203"/>
      <c r="AW310" s="34"/>
      <c r="AX310" s="34"/>
      <c r="AY310" s="93"/>
      <c r="AZ310" s="34"/>
      <c r="BA310" s="34"/>
    </row>
    <row r="311" spans="4:53" s="15" customFormat="1" ht="12.6" customHeight="1">
      <c r="D311" s="77"/>
      <c r="F311" s="206"/>
      <c r="G311" s="164"/>
      <c r="H311" s="164"/>
      <c r="I311" s="164"/>
      <c r="J311" s="164"/>
      <c r="K311" s="183"/>
      <c r="L311" s="164"/>
      <c r="M311" s="164"/>
      <c r="N311" s="186"/>
      <c r="O311" s="186"/>
      <c r="P311" s="164"/>
      <c r="Q311" s="164"/>
      <c r="R311" s="164"/>
      <c r="S311" s="164"/>
      <c r="T311" s="164"/>
      <c r="U311" s="164"/>
      <c r="V311" s="164"/>
      <c r="W311" s="164"/>
      <c r="X311" s="164"/>
      <c r="Y311" s="187"/>
      <c r="AA311" s="77"/>
      <c r="AC311" s="206"/>
      <c r="AD311" s="34"/>
      <c r="AE311" s="34"/>
      <c r="AF311" s="34"/>
      <c r="AG311" s="34"/>
      <c r="AH311" s="34"/>
      <c r="AI311" s="85"/>
      <c r="AJ311" s="34"/>
      <c r="AK311" s="85"/>
      <c r="AL311" s="85"/>
      <c r="AM311" s="34"/>
      <c r="AN311" s="34"/>
      <c r="AO311" s="34"/>
      <c r="AP311" s="85"/>
      <c r="AQ311" s="84"/>
      <c r="AR311" s="86"/>
      <c r="AT311" s="77"/>
      <c r="AV311" s="203"/>
      <c r="AW311" s="34"/>
      <c r="AX311" s="34"/>
      <c r="AY311" s="93"/>
      <c r="AZ311" s="34"/>
      <c r="BA311" s="34"/>
    </row>
    <row r="312" spans="4:53" s="15" customFormat="1" ht="12.6" customHeight="1">
      <c r="D312" s="77"/>
      <c r="F312" s="206"/>
      <c r="G312" s="164"/>
      <c r="H312" s="164"/>
      <c r="I312" s="164"/>
      <c r="J312" s="164"/>
      <c r="K312" s="183"/>
      <c r="L312" s="164"/>
      <c r="M312" s="164"/>
      <c r="N312" s="186"/>
      <c r="O312" s="186"/>
      <c r="P312" s="164"/>
      <c r="Q312" s="164"/>
      <c r="R312" s="164"/>
      <c r="S312" s="164"/>
      <c r="T312" s="164"/>
      <c r="U312" s="164"/>
      <c r="V312" s="164"/>
      <c r="W312" s="164"/>
      <c r="X312" s="164"/>
      <c r="Y312" s="187"/>
      <c r="AA312" s="77"/>
      <c r="AC312" s="206"/>
      <c r="AD312" s="34"/>
      <c r="AE312" s="34"/>
      <c r="AF312" s="34"/>
      <c r="AG312" s="34"/>
      <c r="AH312" s="34"/>
      <c r="AI312" s="85"/>
      <c r="AJ312" s="34"/>
      <c r="AK312" s="85"/>
      <c r="AL312" s="85"/>
      <c r="AM312" s="34"/>
      <c r="AN312" s="34"/>
      <c r="AO312" s="34"/>
      <c r="AP312" s="85"/>
      <c r="AQ312" s="84"/>
      <c r="AR312" s="86"/>
      <c r="AT312" s="77"/>
      <c r="AV312" s="203"/>
      <c r="AW312" s="34"/>
      <c r="AX312" s="34"/>
      <c r="AY312" s="93"/>
      <c r="AZ312" s="34"/>
      <c r="BA312" s="34"/>
    </row>
    <row r="313" spans="4:53" s="15" customFormat="1" ht="12.6" customHeight="1">
      <c r="D313" s="77"/>
      <c r="F313" s="206"/>
      <c r="G313" s="164"/>
      <c r="H313" s="164"/>
      <c r="I313" s="164"/>
      <c r="J313" s="164"/>
      <c r="K313" s="183"/>
      <c r="L313" s="164"/>
      <c r="M313" s="164"/>
      <c r="N313" s="186"/>
      <c r="O313" s="186"/>
      <c r="P313" s="164"/>
      <c r="Q313" s="164"/>
      <c r="R313" s="164"/>
      <c r="S313" s="164"/>
      <c r="T313" s="164"/>
      <c r="U313" s="164"/>
      <c r="V313" s="164"/>
      <c r="W313" s="164"/>
      <c r="X313" s="164"/>
      <c r="Y313" s="187"/>
      <c r="AA313" s="77"/>
      <c r="AC313" s="206"/>
      <c r="AD313" s="34"/>
      <c r="AE313" s="34"/>
      <c r="AF313" s="34"/>
      <c r="AG313" s="34"/>
      <c r="AH313" s="34"/>
      <c r="AI313" s="85"/>
      <c r="AJ313" s="34"/>
      <c r="AK313" s="85"/>
      <c r="AL313" s="85"/>
      <c r="AM313" s="34"/>
      <c r="AN313" s="34"/>
      <c r="AO313" s="34"/>
      <c r="AP313" s="85"/>
      <c r="AQ313" s="84"/>
      <c r="AR313" s="86"/>
      <c r="AT313" s="77"/>
      <c r="AV313" s="203"/>
      <c r="AW313" s="34"/>
      <c r="AX313" s="34"/>
      <c r="AY313" s="93"/>
      <c r="AZ313" s="34"/>
      <c r="BA313" s="34"/>
    </row>
    <row r="314" spans="4:53" s="15" customFormat="1" ht="12.6" customHeight="1">
      <c r="D314" s="77"/>
      <c r="F314" s="206"/>
      <c r="G314" s="164"/>
      <c r="H314" s="164"/>
      <c r="I314" s="164"/>
      <c r="J314" s="164"/>
      <c r="K314" s="183"/>
      <c r="L314" s="164"/>
      <c r="M314" s="164"/>
      <c r="N314" s="186"/>
      <c r="O314" s="186"/>
      <c r="P314" s="164"/>
      <c r="Q314" s="164"/>
      <c r="R314" s="164"/>
      <c r="S314" s="164"/>
      <c r="T314" s="164"/>
      <c r="U314" s="164"/>
      <c r="V314" s="164"/>
      <c r="W314" s="164"/>
      <c r="X314" s="164"/>
      <c r="Y314" s="187"/>
      <c r="AA314" s="77"/>
      <c r="AC314" s="206"/>
      <c r="AD314" s="34"/>
      <c r="AE314" s="34"/>
      <c r="AF314" s="34"/>
      <c r="AG314" s="34"/>
      <c r="AH314" s="34"/>
      <c r="AI314" s="85"/>
      <c r="AJ314" s="34"/>
      <c r="AK314" s="85"/>
      <c r="AL314" s="85"/>
      <c r="AM314" s="34"/>
      <c r="AN314" s="34"/>
      <c r="AO314" s="34"/>
      <c r="AP314" s="85"/>
      <c r="AQ314" s="84"/>
      <c r="AR314" s="86"/>
      <c r="AT314" s="77"/>
      <c r="AV314" s="203"/>
      <c r="AW314" s="34"/>
      <c r="AX314" s="34"/>
      <c r="AY314" s="93"/>
      <c r="AZ314" s="34"/>
      <c r="BA314" s="34"/>
    </row>
    <row r="315" spans="4:53" s="15" customFormat="1" ht="12.6" customHeight="1">
      <c r="D315" s="77"/>
      <c r="F315" s="206"/>
      <c r="G315" s="164"/>
      <c r="H315" s="164"/>
      <c r="I315" s="164"/>
      <c r="J315" s="164"/>
      <c r="K315" s="183"/>
      <c r="L315" s="164"/>
      <c r="M315" s="164"/>
      <c r="N315" s="186"/>
      <c r="O315" s="186"/>
      <c r="P315" s="164"/>
      <c r="Q315" s="164"/>
      <c r="R315" s="164"/>
      <c r="S315" s="164"/>
      <c r="T315" s="164"/>
      <c r="U315" s="164"/>
      <c r="V315" s="164"/>
      <c r="W315" s="164"/>
      <c r="X315" s="164"/>
      <c r="Y315" s="187"/>
      <c r="AA315" s="77"/>
      <c r="AC315" s="206"/>
      <c r="AD315" s="34"/>
      <c r="AE315" s="34"/>
      <c r="AF315" s="34"/>
      <c r="AG315" s="34"/>
      <c r="AH315" s="34"/>
      <c r="AI315" s="85"/>
      <c r="AJ315" s="34"/>
      <c r="AK315" s="85"/>
      <c r="AL315" s="85"/>
      <c r="AM315" s="34"/>
      <c r="AN315" s="34"/>
      <c r="AO315" s="34"/>
      <c r="AP315" s="85"/>
      <c r="AQ315" s="84"/>
      <c r="AR315" s="86"/>
      <c r="AT315" s="77"/>
      <c r="AV315" s="203"/>
      <c r="AW315" s="34"/>
      <c r="AX315" s="34"/>
      <c r="AY315" s="93"/>
      <c r="AZ315" s="34"/>
      <c r="BA315" s="34"/>
    </row>
    <row r="316" spans="4:53" s="15" customFormat="1" ht="12.6" customHeight="1">
      <c r="D316" s="77"/>
      <c r="F316" s="206"/>
      <c r="G316" s="164"/>
      <c r="H316" s="164"/>
      <c r="I316" s="164"/>
      <c r="J316" s="164"/>
      <c r="K316" s="183"/>
      <c r="L316" s="164"/>
      <c r="M316" s="164"/>
      <c r="N316" s="186"/>
      <c r="O316" s="186"/>
      <c r="P316" s="164"/>
      <c r="Q316" s="164"/>
      <c r="R316" s="164"/>
      <c r="S316" s="164"/>
      <c r="T316" s="164"/>
      <c r="U316" s="164"/>
      <c r="V316" s="164"/>
      <c r="W316" s="164"/>
      <c r="X316" s="164"/>
      <c r="Y316" s="187"/>
      <c r="AA316" s="77"/>
      <c r="AC316" s="206"/>
      <c r="AD316" s="34"/>
      <c r="AE316" s="34"/>
      <c r="AF316" s="34"/>
      <c r="AG316" s="34"/>
      <c r="AH316" s="34"/>
      <c r="AI316" s="85"/>
      <c r="AJ316" s="34"/>
      <c r="AK316" s="85"/>
      <c r="AL316" s="85"/>
      <c r="AM316" s="34"/>
      <c r="AN316" s="34"/>
      <c r="AO316" s="34"/>
      <c r="AP316" s="85"/>
      <c r="AQ316" s="84"/>
      <c r="AR316" s="86"/>
      <c r="AT316" s="77"/>
      <c r="AV316" s="203"/>
      <c r="AW316" s="34"/>
      <c r="AX316" s="34"/>
      <c r="AY316" s="93"/>
      <c r="AZ316" s="34"/>
      <c r="BA316" s="34"/>
    </row>
    <row r="317" spans="4:53" s="15" customFormat="1" ht="12.6" customHeight="1">
      <c r="D317" s="77"/>
      <c r="F317" s="206"/>
      <c r="G317" s="164"/>
      <c r="H317" s="164"/>
      <c r="I317" s="164"/>
      <c r="J317" s="164"/>
      <c r="K317" s="183"/>
      <c r="L317" s="164"/>
      <c r="M317" s="164"/>
      <c r="N317" s="186"/>
      <c r="O317" s="186"/>
      <c r="P317" s="164"/>
      <c r="Q317" s="164"/>
      <c r="R317" s="164"/>
      <c r="S317" s="164"/>
      <c r="T317" s="164"/>
      <c r="U317" s="164"/>
      <c r="V317" s="164"/>
      <c r="W317" s="164"/>
      <c r="X317" s="164"/>
      <c r="Y317" s="187"/>
      <c r="AA317" s="77"/>
      <c r="AC317" s="206"/>
      <c r="AD317" s="34"/>
      <c r="AE317" s="34"/>
      <c r="AF317" s="34"/>
      <c r="AG317" s="34"/>
      <c r="AH317" s="34"/>
      <c r="AI317" s="85"/>
      <c r="AJ317" s="34"/>
      <c r="AK317" s="85"/>
      <c r="AL317" s="85"/>
      <c r="AM317" s="34"/>
      <c r="AN317" s="34"/>
      <c r="AO317" s="34"/>
      <c r="AP317" s="85"/>
      <c r="AQ317" s="84"/>
      <c r="AR317" s="86"/>
      <c r="AT317" s="77"/>
      <c r="AV317" s="203"/>
      <c r="AW317" s="34"/>
      <c r="AX317" s="34"/>
      <c r="AY317" s="93"/>
      <c r="AZ317" s="34"/>
      <c r="BA317" s="34"/>
    </row>
    <row r="318" spans="4:53" s="15" customFormat="1" ht="12.6" customHeight="1">
      <c r="D318" s="77"/>
      <c r="F318" s="206"/>
      <c r="G318" s="164"/>
      <c r="H318" s="164"/>
      <c r="I318" s="164"/>
      <c r="J318" s="164"/>
      <c r="K318" s="183"/>
      <c r="L318" s="164"/>
      <c r="M318" s="164"/>
      <c r="N318" s="186"/>
      <c r="O318" s="186"/>
      <c r="P318" s="164"/>
      <c r="Q318" s="164"/>
      <c r="R318" s="164"/>
      <c r="S318" s="164"/>
      <c r="T318" s="164"/>
      <c r="U318" s="164"/>
      <c r="V318" s="164"/>
      <c r="W318" s="164"/>
      <c r="X318" s="164"/>
      <c r="Y318" s="187"/>
      <c r="AA318" s="77"/>
      <c r="AC318" s="206"/>
      <c r="AD318" s="34"/>
      <c r="AE318" s="34"/>
      <c r="AF318" s="34"/>
      <c r="AG318" s="34"/>
      <c r="AH318" s="34"/>
      <c r="AI318" s="85"/>
      <c r="AJ318" s="34"/>
      <c r="AK318" s="85"/>
      <c r="AL318" s="85"/>
      <c r="AM318" s="34"/>
      <c r="AN318" s="34"/>
      <c r="AO318" s="34"/>
      <c r="AP318" s="85"/>
      <c r="AQ318" s="84"/>
      <c r="AR318" s="86"/>
      <c r="AT318" s="77"/>
      <c r="AV318" s="203"/>
      <c r="AW318" s="34"/>
      <c r="AX318" s="34"/>
      <c r="AY318" s="93"/>
      <c r="AZ318" s="34"/>
      <c r="BA318" s="34"/>
    </row>
    <row r="319" spans="4:53" s="15" customFormat="1" ht="12.6" customHeight="1">
      <c r="D319" s="77"/>
      <c r="F319" s="206"/>
      <c r="G319" s="164"/>
      <c r="H319" s="164"/>
      <c r="I319" s="164"/>
      <c r="J319" s="164"/>
      <c r="K319" s="183"/>
      <c r="L319" s="164"/>
      <c r="M319" s="164"/>
      <c r="N319" s="186"/>
      <c r="O319" s="186"/>
      <c r="P319" s="164"/>
      <c r="Q319" s="164"/>
      <c r="R319" s="164"/>
      <c r="S319" s="164"/>
      <c r="T319" s="164"/>
      <c r="U319" s="164"/>
      <c r="V319" s="164"/>
      <c r="W319" s="164"/>
      <c r="X319" s="164"/>
      <c r="Y319" s="187"/>
      <c r="AA319" s="77"/>
      <c r="AC319" s="206"/>
      <c r="AD319" s="34"/>
      <c r="AE319" s="34"/>
      <c r="AF319" s="34"/>
      <c r="AG319" s="34"/>
      <c r="AH319" s="34"/>
      <c r="AI319" s="85"/>
      <c r="AJ319" s="34"/>
      <c r="AK319" s="85"/>
      <c r="AL319" s="85"/>
      <c r="AM319" s="34"/>
      <c r="AN319" s="34"/>
      <c r="AO319" s="34"/>
      <c r="AP319" s="85"/>
      <c r="AQ319" s="84"/>
      <c r="AR319" s="86"/>
      <c r="AT319" s="77"/>
      <c r="AV319" s="203"/>
      <c r="AW319" s="34"/>
      <c r="AX319" s="34"/>
      <c r="AY319" s="93"/>
      <c r="AZ319" s="34"/>
      <c r="BA319" s="34"/>
    </row>
    <row r="320" spans="4:53" s="15" customFormat="1" ht="12.6" customHeight="1">
      <c r="D320" s="77"/>
      <c r="F320" s="206"/>
      <c r="G320" s="164"/>
      <c r="H320" s="164"/>
      <c r="I320" s="164"/>
      <c r="J320" s="164"/>
      <c r="K320" s="183"/>
      <c r="L320" s="164"/>
      <c r="M320" s="164"/>
      <c r="N320" s="186"/>
      <c r="O320" s="186"/>
      <c r="P320" s="164"/>
      <c r="Q320" s="164"/>
      <c r="R320" s="164"/>
      <c r="S320" s="164"/>
      <c r="T320" s="164"/>
      <c r="U320" s="164"/>
      <c r="V320" s="164"/>
      <c r="W320" s="164"/>
      <c r="X320" s="164"/>
      <c r="Y320" s="187"/>
      <c r="AA320" s="77"/>
      <c r="AC320" s="206"/>
      <c r="AD320" s="34"/>
      <c r="AE320" s="34"/>
      <c r="AF320" s="34"/>
      <c r="AG320" s="34"/>
      <c r="AH320" s="34"/>
      <c r="AI320" s="85"/>
      <c r="AJ320" s="34"/>
      <c r="AK320" s="85"/>
      <c r="AL320" s="85"/>
      <c r="AM320" s="34"/>
      <c r="AN320" s="34"/>
      <c r="AO320" s="34"/>
      <c r="AP320" s="85"/>
      <c r="AQ320" s="84"/>
      <c r="AR320" s="86"/>
      <c r="AT320" s="77"/>
      <c r="AV320" s="203"/>
      <c r="AW320" s="34"/>
      <c r="AX320" s="34"/>
      <c r="AY320" s="93"/>
      <c r="AZ320" s="34"/>
      <c r="BA320" s="34"/>
    </row>
    <row r="321" spans="4:53" s="15" customFormat="1" ht="12.6" customHeight="1">
      <c r="D321" s="77"/>
      <c r="F321" s="206"/>
      <c r="G321" s="164"/>
      <c r="H321" s="164"/>
      <c r="I321" s="164"/>
      <c r="J321" s="164"/>
      <c r="K321" s="183"/>
      <c r="L321" s="164"/>
      <c r="M321" s="164"/>
      <c r="N321" s="186"/>
      <c r="O321" s="186"/>
      <c r="P321" s="164"/>
      <c r="Q321" s="164"/>
      <c r="R321" s="164"/>
      <c r="S321" s="164"/>
      <c r="T321" s="164"/>
      <c r="U321" s="164"/>
      <c r="V321" s="164"/>
      <c r="W321" s="164"/>
      <c r="X321" s="164"/>
      <c r="Y321" s="187"/>
      <c r="AA321" s="77"/>
      <c r="AC321" s="206"/>
      <c r="AD321" s="34"/>
      <c r="AE321" s="34"/>
      <c r="AF321" s="34"/>
      <c r="AG321" s="34"/>
      <c r="AH321" s="34"/>
      <c r="AI321" s="85"/>
      <c r="AJ321" s="34"/>
      <c r="AK321" s="85"/>
      <c r="AL321" s="85"/>
      <c r="AM321" s="34"/>
      <c r="AN321" s="34"/>
      <c r="AO321" s="34"/>
      <c r="AP321" s="85"/>
      <c r="AQ321" s="84"/>
      <c r="AR321" s="86"/>
      <c r="AT321" s="77"/>
      <c r="AV321" s="203"/>
      <c r="AW321" s="34"/>
      <c r="AX321" s="34"/>
      <c r="AY321" s="93"/>
      <c r="AZ321" s="34"/>
      <c r="BA321" s="34"/>
    </row>
    <row r="322" spans="4:53" s="15" customFormat="1" ht="12.6" customHeight="1">
      <c r="D322" s="77"/>
      <c r="F322" s="206"/>
      <c r="G322" s="164"/>
      <c r="H322" s="164"/>
      <c r="I322" s="164"/>
      <c r="J322" s="164"/>
      <c r="K322" s="183"/>
      <c r="L322" s="164"/>
      <c r="M322" s="164"/>
      <c r="N322" s="186"/>
      <c r="O322" s="186"/>
      <c r="P322" s="164"/>
      <c r="Q322" s="164"/>
      <c r="R322" s="164"/>
      <c r="S322" s="164"/>
      <c r="T322" s="164"/>
      <c r="U322" s="164"/>
      <c r="V322" s="164"/>
      <c r="W322" s="164"/>
      <c r="X322" s="164"/>
      <c r="Y322" s="187"/>
      <c r="AA322" s="77"/>
      <c r="AC322" s="206"/>
      <c r="AD322" s="34"/>
      <c r="AE322" s="34"/>
      <c r="AF322" s="34"/>
      <c r="AG322" s="34"/>
      <c r="AH322" s="34"/>
      <c r="AI322" s="85"/>
      <c r="AJ322" s="34"/>
      <c r="AK322" s="85"/>
      <c r="AL322" s="85"/>
      <c r="AM322" s="34"/>
      <c r="AN322" s="34"/>
      <c r="AO322" s="34"/>
      <c r="AP322" s="85"/>
      <c r="AQ322" s="84"/>
      <c r="AR322" s="86"/>
      <c r="AT322" s="77"/>
      <c r="AV322" s="203"/>
      <c r="AW322" s="34"/>
      <c r="AX322" s="34"/>
      <c r="AY322" s="93"/>
      <c r="AZ322" s="34"/>
      <c r="BA322" s="34"/>
    </row>
    <row r="323" spans="4:53" s="15" customFormat="1" ht="12.6" customHeight="1">
      <c r="D323" s="77"/>
      <c r="F323" s="206"/>
      <c r="G323" s="164"/>
      <c r="H323" s="164"/>
      <c r="I323" s="164"/>
      <c r="J323" s="164"/>
      <c r="K323" s="183"/>
      <c r="L323" s="164"/>
      <c r="M323" s="164"/>
      <c r="N323" s="186"/>
      <c r="O323" s="186"/>
      <c r="P323" s="164"/>
      <c r="Q323" s="164"/>
      <c r="R323" s="164"/>
      <c r="S323" s="164"/>
      <c r="T323" s="164"/>
      <c r="U323" s="164"/>
      <c r="V323" s="164"/>
      <c r="W323" s="164"/>
      <c r="X323" s="164"/>
      <c r="Y323" s="187"/>
      <c r="AA323" s="77"/>
      <c r="AC323" s="206"/>
      <c r="AD323" s="34"/>
      <c r="AE323" s="34"/>
      <c r="AF323" s="34"/>
      <c r="AG323" s="34"/>
      <c r="AH323" s="34"/>
      <c r="AI323" s="85"/>
      <c r="AJ323" s="34"/>
      <c r="AK323" s="85"/>
      <c r="AL323" s="85"/>
      <c r="AM323" s="34"/>
      <c r="AN323" s="34"/>
      <c r="AO323" s="34"/>
      <c r="AP323" s="85"/>
      <c r="AQ323" s="84"/>
      <c r="AR323" s="86"/>
      <c r="AT323" s="77"/>
      <c r="AV323" s="203"/>
      <c r="AW323" s="34"/>
      <c r="AX323" s="34"/>
      <c r="AY323" s="93"/>
      <c r="AZ323" s="34"/>
      <c r="BA323" s="34"/>
    </row>
    <row r="324" spans="4:53" s="15" customFormat="1" ht="12.6" customHeight="1">
      <c r="D324" s="77"/>
      <c r="F324" s="206"/>
      <c r="G324" s="164"/>
      <c r="H324" s="164"/>
      <c r="I324" s="164"/>
      <c r="J324" s="164"/>
      <c r="K324" s="183"/>
      <c r="L324" s="164"/>
      <c r="M324" s="164"/>
      <c r="N324" s="186"/>
      <c r="O324" s="186"/>
      <c r="P324" s="164"/>
      <c r="Q324" s="164"/>
      <c r="R324" s="164"/>
      <c r="S324" s="164"/>
      <c r="T324" s="164"/>
      <c r="U324" s="164"/>
      <c r="V324" s="164"/>
      <c r="W324" s="164"/>
      <c r="X324" s="164"/>
      <c r="Y324" s="187"/>
      <c r="AA324" s="77"/>
      <c r="AC324" s="206"/>
      <c r="AD324" s="34"/>
      <c r="AE324" s="34"/>
      <c r="AF324" s="34"/>
      <c r="AG324" s="34"/>
      <c r="AH324" s="34"/>
      <c r="AI324" s="85"/>
      <c r="AJ324" s="34"/>
      <c r="AK324" s="85"/>
      <c r="AL324" s="85"/>
      <c r="AM324" s="34"/>
      <c r="AN324" s="34"/>
      <c r="AO324" s="34"/>
      <c r="AP324" s="85"/>
      <c r="AQ324" s="84"/>
      <c r="AR324" s="86"/>
      <c r="AT324" s="77"/>
      <c r="AV324" s="203"/>
      <c r="AW324" s="34"/>
      <c r="AX324" s="34"/>
      <c r="AY324" s="93"/>
      <c r="AZ324" s="34"/>
      <c r="BA324" s="34"/>
    </row>
    <row r="325" spans="4:53" s="15" customFormat="1" ht="12.6" customHeight="1">
      <c r="D325" s="77"/>
      <c r="F325" s="206"/>
      <c r="G325" s="164"/>
      <c r="H325" s="164"/>
      <c r="I325" s="164"/>
      <c r="J325" s="164"/>
      <c r="K325" s="183"/>
      <c r="L325" s="164"/>
      <c r="M325" s="164"/>
      <c r="N325" s="186"/>
      <c r="O325" s="186"/>
      <c r="P325" s="164"/>
      <c r="Q325" s="164"/>
      <c r="R325" s="164"/>
      <c r="S325" s="164"/>
      <c r="T325" s="164"/>
      <c r="U325" s="164"/>
      <c r="V325" s="164"/>
      <c r="W325" s="164"/>
      <c r="X325" s="164"/>
      <c r="Y325" s="187"/>
      <c r="AA325" s="77"/>
      <c r="AC325" s="206"/>
      <c r="AD325" s="34"/>
      <c r="AE325" s="34"/>
      <c r="AF325" s="34"/>
      <c r="AG325" s="34"/>
      <c r="AH325" s="34"/>
      <c r="AI325" s="85"/>
      <c r="AJ325" s="34"/>
      <c r="AK325" s="85"/>
      <c r="AL325" s="85"/>
      <c r="AM325" s="34"/>
      <c r="AN325" s="34"/>
      <c r="AO325" s="34"/>
      <c r="AP325" s="85"/>
      <c r="AQ325" s="84"/>
      <c r="AR325" s="86"/>
      <c r="AT325" s="77"/>
      <c r="AV325" s="203"/>
      <c r="AW325" s="34"/>
      <c r="AX325" s="34"/>
      <c r="AY325" s="93"/>
      <c r="AZ325" s="34"/>
      <c r="BA325" s="34"/>
    </row>
    <row r="326" spans="4:53" s="15" customFormat="1" ht="12.6" customHeight="1">
      <c r="D326" s="77"/>
      <c r="F326" s="206"/>
      <c r="G326" s="164"/>
      <c r="H326" s="164"/>
      <c r="I326" s="164"/>
      <c r="J326" s="164"/>
      <c r="K326" s="183"/>
      <c r="L326" s="164"/>
      <c r="M326" s="164"/>
      <c r="N326" s="186"/>
      <c r="O326" s="186"/>
      <c r="P326" s="164"/>
      <c r="Q326" s="164"/>
      <c r="R326" s="164"/>
      <c r="S326" s="164"/>
      <c r="T326" s="164"/>
      <c r="U326" s="164"/>
      <c r="V326" s="164"/>
      <c r="W326" s="164"/>
      <c r="X326" s="164"/>
      <c r="Y326" s="187"/>
      <c r="AA326" s="77"/>
      <c r="AC326" s="206"/>
      <c r="AD326" s="34"/>
      <c r="AE326" s="34"/>
      <c r="AF326" s="34"/>
      <c r="AG326" s="34"/>
      <c r="AH326" s="34"/>
      <c r="AI326" s="85"/>
      <c r="AJ326" s="34"/>
      <c r="AK326" s="85"/>
      <c r="AL326" s="85"/>
      <c r="AM326" s="34"/>
      <c r="AN326" s="34"/>
      <c r="AO326" s="34"/>
      <c r="AP326" s="85"/>
      <c r="AQ326" s="84"/>
      <c r="AR326" s="86"/>
      <c r="AT326" s="77"/>
      <c r="AV326" s="203"/>
      <c r="AW326" s="34"/>
      <c r="AX326" s="34"/>
      <c r="AY326" s="93"/>
      <c r="AZ326" s="34"/>
      <c r="BA326" s="34"/>
    </row>
    <row r="327" spans="4:53" s="15" customFormat="1" ht="12.6" customHeight="1">
      <c r="D327" s="77"/>
      <c r="F327" s="206"/>
      <c r="G327" s="164"/>
      <c r="H327" s="164"/>
      <c r="I327" s="164"/>
      <c r="J327" s="164"/>
      <c r="K327" s="183"/>
      <c r="L327" s="164"/>
      <c r="M327" s="164"/>
      <c r="N327" s="186"/>
      <c r="O327" s="186"/>
      <c r="P327" s="164"/>
      <c r="Q327" s="164"/>
      <c r="R327" s="164"/>
      <c r="S327" s="164"/>
      <c r="T327" s="164"/>
      <c r="U327" s="164"/>
      <c r="V327" s="164"/>
      <c r="W327" s="164"/>
      <c r="X327" s="164"/>
      <c r="Y327" s="187"/>
      <c r="AA327" s="77"/>
      <c r="AC327" s="206"/>
      <c r="AD327" s="34"/>
      <c r="AE327" s="34"/>
      <c r="AF327" s="34"/>
      <c r="AG327" s="34"/>
      <c r="AH327" s="34"/>
      <c r="AI327" s="85"/>
      <c r="AJ327" s="34"/>
      <c r="AK327" s="85"/>
      <c r="AL327" s="85"/>
      <c r="AM327" s="34"/>
      <c r="AN327" s="34"/>
      <c r="AO327" s="34"/>
      <c r="AP327" s="85"/>
      <c r="AQ327" s="84"/>
      <c r="AR327" s="86"/>
      <c r="AT327" s="77"/>
      <c r="AV327" s="203"/>
      <c r="AW327" s="34"/>
      <c r="AX327" s="34"/>
      <c r="AY327" s="93"/>
      <c r="AZ327" s="34"/>
      <c r="BA327" s="34"/>
    </row>
    <row r="328" spans="4:53" s="15" customFormat="1" ht="12.6" customHeight="1">
      <c r="D328" s="77"/>
      <c r="F328" s="206"/>
      <c r="G328" s="164"/>
      <c r="H328" s="164"/>
      <c r="I328" s="164"/>
      <c r="J328" s="164"/>
      <c r="K328" s="183"/>
      <c r="L328" s="164"/>
      <c r="M328" s="164"/>
      <c r="N328" s="186"/>
      <c r="O328" s="186"/>
      <c r="P328" s="164"/>
      <c r="Q328" s="164"/>
      <c r="R328" s="164"/>
      <c r="S328" s="164"/>
      <c r="T328" s="164"/>
      <c r="U328" s="164"/>
      <c r="V328" s="164"/>
      <c r="W328" s="164"/>
      <c r="X328" s="164"/>
      <c r="Y328" s="187"/>
      <c r="AA328" s="77"/>
      <c r="AC328" s="206"/>
      <c r="AD328" s="34"/>
      <c r="AE328" s="34"/>
      <c r="AF328" s="34"/>
      <c r="AG328" s="34"/>
      <c r="AH328" s="34"/>
      <c r="AI328" s="85"/>
      <c r="AJ328" s="34"/>
      <c r="AK328" s="85"/>
      <c r="AL328" s="85"/>
      <c r="AM328" s="34"/>
      <c r="AN328" s="34"/>
      <c r="AO328" s="34"/>
      <c r="AP328" s="85"/>
      <c r="AQ328" s="84"/>
      <c r="AR328" s="86"/>
      <c r="AT328" s="77"/>
      <c r="AV328" s="203"/>
      <c r="AW328" s="34"/>
      <c r="AX328" s="34"/>
      <c r="AY328" s="93"/>
      <c r="AZ328" s="34"/>
      <c r="BA328" s="34"/>
    </row>
    <row r="329" spans="4:53" s="15" customFormat="1" ht="12.6" customHeight="1">
      <c r="D329" s="77"/>
      <c r="F329" s="206"/>
      <c r="G329" s="164"/>
      <c r="H329" s="164"/>
      <c r="I329" s="164"/>
      <c r="J329" s="164"/>
      <c r="K329" s="183"/>
      <c r="L329" s="164"/>
      <c r="M329" s="164"/>
      <c r="N329" s="186"/>
      <c r="O329" s="186"/>
      <c r="P329" s="164"/>
      <c r="Q329" s="164"/>
      <c r="R329" s="164"/>
      <c r="S329" s="164"/>
      <c r="T329" s="164"/>
      <c r="U329" s="164"/>
      <c r="V329" s="164"/>
      <c r="W329" s="164"/>
      <c r="X329" s="164"/>
      <c r="Y329" s="187"/>
      <c r="AA329" s="77"/>
      <c r="AC329" s="206"/>
      <c r="AD329" s="34"/>
      <c r="AE329" s="34"/>
      <c r="AF329" s="34"/>
      <c r="AG329" s="34"/>
      <c r="AH329" s="34"/>
      <c r="AI329" s="85"/>
      <c r="AJ329" s="34"/>
      <c r="AK329" s="85"/>
      <c r="AL329" s="85"/>
      <c r="AM329" s="34"/>
      <c r="AN329" s="34"/>
      <c r="AO329" s="34"/>
      <c r="AP329" s="85"/>
      <c r="AQ329" s="84"/>
      <c r="AR329" s="86"/>
      <c r="AT329" s="77"/>
      <c r="AV329" s="203"/>
      <c r="AW329" s="34"/>
      <c r="AX329" s="34"/>
      <c r="AY329" s="93"/>
      <c r="AZ329" s="34"/>
      <c r="BA329" s="34"/>
    </row>
    <row r="330" spans="4:53" s="15" customFormat="1" ht="12.6" customHeight="1">
      <c r="D330" s="77"/>
      <c r="F330" s="206"/>
      <c r="G330" s="164"/>
      <c r="H330" s="164"/>
      <c r="I330" s="164"/>
      <c r="J330" s="164"/>
      <c r="K330" s="183"/>
      <c r="L330" s="164"/>
      <c r="M330" s="164"/>
      <c r="N330" s="186"/>
      <c r="O330" s="186"/>
      <c r="P330" s="164"/>
      <c r="Q330" s="164"/>
      <c r="R330" s="164"/>
      <c r="S330" s="164"/>
      <c r="T330" s="164"/>
      <c r="U330" s="164"/>
      <c r="V330" s="164"/>
      <c r="W330" s="164"/>
      <c r="X330" s="164"/>
      <c r="Y330" s="187"/>
      <c r="AA330" s="77"/>
      <c r="AC330" s="206"/>
      <c r="AD330" s="34"/>
      <c r="AE330" s="34"/>
      <c r="AF330" s="34"/>
      <c r="AG330" s="34"/>
      <c r="AH330" s="34"/>
      <c r="AI330" s="85"/>
      <c r="AJ330" s="34"/>
      <c r="AK330" s="85"/>
      <c r="AL330" s="85"/>
      <c r="AM330" s="34"/>
      <c r="AN330" s="34"/>
      <c r="AO330" s="34"/>
      <c r="AP330" s="85"/>
      <c r="AQ330" s="84"/>
      <c r="AR330" s="86"/>
      <c r="AT330" s="77"/>
      <c r="AV330" s="203"/>
      <c r="AW330" s="34"/>
      <c r="AX330" s="34"/>
      <c r="AY330" s="93"/>
      <c r="AZ330" s="34"/>
      <c r="BA330" s="34"/>
    </row>
    <row r="331" spans="4:53" s="15" customFormat="1" ht="12.6" customHeight="1">
      <c r="D331" s="77"/>
      <c r="F331" s="206"/>
      <c r="G331" s="164"/>
      <c r="H331" s="164"/>
      <c r="I331" s="164"/>
      <c r="J331" s="164"/>
      <c r="K331" s="183"/>
      <c r="L331" s="164"/>
      <c r="M331" s="164"/>
      <c r="N331" s="186"/>
      <c r="O331" s="186"/>
      <c r="P331" s="164"/>
      <c r="Q331" s="164"/>
      <c r="R331" s="164"/>
      <c r="S331" s="164"/>
      <c r="T331" s="164"/>
      <c r="U331" s="164"/>
      <c r="V331" s="164"/>
      <c r="W331" s="164"/>
      <c r="X331" s="164"/>
      <c r="Y331" s="187"/>
      <c r="AA331" s="77"/>
      <c r="AC331" s="206"/>
      <c r="AD331" s="34"/>
      <c r="AE331" s="34"/>
      <c r="AF331" s="34"/>
      <c r="AG331" s="34"/>
      <c r="AH331" s="34"/>
      <c r="AI331" s="85"/>
      <c r="AJ331" s="34"/>
      <c r="AK331" s="85"/>
      <c r="AL331" s="85"/>
      <c r="AM331" s="34"/>
      <c r="AN331" s="34"/>
      <c r="AO331" s="34"/>
      <c r="AP331" s="85"/>
      <c r="AQ331" s="84"/>
      <c r="AR331" s="86"/>
      <c r="AT331" s="77"/>
      <c r="AV331" s="203"/>
      <c r="AW331" s="34"/>
      <c r="AX331" s="34"/>
      <c r="AY331" s="93"/>
      <c r="AZ331" s="34"/>
      <c r="BA331" s="34"/>
    </row>
    <row r="332" spans="4:53" s="15" customFormat="1" ht="12.6" customHeight="1">
      <c r="D332" s="77"/>
      <c r="F332" s="206"/>
      <c r="G332" s="164"/>
      <c r="H332" s="164"/>
      <c r="I332" s="164"/>
      <c r="J332" s="164"/>
      <c r="K332" s="183"/>
      <c r="L332" s="164"/>
      <c r="M332" s="164"/>
      <c r="N332" s="186"/>
      <c r="O332" s="186"/>
      <c r="P332" s="164"/>
      <c r="Q332" s="164"/>
      <c r="R332" s="164"/>
      <c r="S332" s="164"/>
      <c r="T332" s="164"/>
      <c r="U332" s="164"/>
      <c r="V332" s="164"/>
      <c r="W332" s="164"/>
      <c r="X332" s="164"/>
      <c r="Y332" s="187"/>
      <c r="AA332" s="77"/>
      <c r="AC332" s="206"/>
      <c r="AD332" s="34"/>
      <c r="AE332" s="34"/>
      <c r="AF332" s="34"/>
      <c r="AG332" s="34"/>
      <c r="AH332" s="34"/>
      <c r="AI332" s="85"/>
      <c r="AJ332" s="34"/>
      <c r="AK332" s="85"/>
      <c r="AL332" s="85"/>
      <c r="AM332" s="34"/>
      <c r="AN332" s="34"/>
      <c r="AO332" s="34"/>
      <c r="AP332" s="85"/>
      <c r="AQ332" s="84"/>
      <c r="AR332" s="86"/>
      <c r="AT332" s="77"/>
      <c r="AV332" s="203"/>
      <c r="AW332" s="34"/>
      <c r="AX332" s="34"/>
      <c r="AY332" s="93"/>
      <c r="AZ332" s="34"/>
      <c r="BA332" s="34"/>
    </row>
    <row r="333" spans="4:53" s="15" customFormat="1" ht="12.6" customHeight="1">
      <c r="D333" s="77"/>
      <c r="F333" s="206"/>
      <c r="G333" s="164"/>
      <c r="H333" s="164"/>
      <c r="I333" s="164"/>
      <c r="J333" s="164"/>
      <c r="K333" s="183"/>
      <c r="L333" s="164"/>
      <c r="M333" s="164"/>
      <c r="N333" s="186"/>
      <c r="O333" s="186"/>
      <c r="P333" s="164"/>
      <c r="Q333" s="164"/>
      <c r="R333" s="164"/>
      <c r="S333" s="164"/>
      <c r="T333" s="164"/>
      <c r="U333" s="164"/>
      <c r="V333" s="164"/>
      <c r="W333" s="164"/>
      <c r="X333" s="164"/>
      <c r="Y333" s="187"/>
      <c r="AA333" s="77"/>
      <c r="AC333" s="206"/>
      <c r="AD333" s="34"/>
      <c r="AE333" s="34"/>
      <c r="AF333" s="34"/>
      <c r="AG333" s="34"/>
      <c r="AH333" s="34"/>
      <c r="AI333" s="85"/>
      <c r="AJ333" s="34"/>
      <c r="AK333" s="85"/>
      <c r="AL333" s="85"/>
      <c r="AM333" s="34"/>
      <c r="AN333" s="34"/>
      <c r="AO333" s="34"/>
      <c r="AP333" s="85"/>
      <c r="AQ333" s="84"/>
      <c r="AR333" s="86"/>
      <c r="AT333" s="77"/>
      <c r="AV333" s="203"/>
      <c r="AW333" s="34"/>
      <c r="AX333" s="34"/>
      <c r="AY333" s="93"/>
      <c r="AZ333" s="34"/>
      <c r="BA333" s="34"/>
    </row>
    <row r="334" spans="4:53" s="15" customFormat="1" ht="12.6" customHeight="1">
      <c r="D334" s="77"/>
      <c r="F334" s="206"/>
      <c r="G334" s="164"/>
      <c r="H334" s="164"/>
      <c r="I334" s="164"/>
      <c r="J334" s="164"/>
      <c r="K334" s="183"/>
      <c r="L334" s="164"/>
      <c r="M334" s="164"/>
      <c r="N334" s="186"/>
      <c r="O334" s="186"/>
      <c r="P334" s="164"/>
      <c r="Q334" s="164"/>
      <c r="R334" s="164"/>
      <c r="S334" s="164"/>
      <c r="T334" s="164"/>
      <c r="U334" s="164"/>
      <c r="V334" s="164"/>
      <c r="W334" s="164"/>
      <c r="X334" s="164"/>
      <c r="Y334" s="187"/>
      <c r="AA334" s="77"/>
      <c r="AC334" s="206"/>
      <c r="AD334" s="34"/>
      <c r="AE334" s="34"/>
      <c r="AF334" s="34"/>
      <c r="AG334" s="34"/>
      <c r="AH334" s="34"/>
      <c r="AI334" s="85"/>
      <c r="AJ334" s="34"/>
      <c r="AK334" s="85"/>
      <c r="AL334" s="85"/>
      <c r="AM334" s="34"/>
      <c r="AN334" s="34"/>
      <c r="AO334" s="34"/>
      <c r="AP334" s="85"/>
      <c r="AQ334" s="84"/>
      <c r="AR334" s="86"/>
      <c r="AT334" s="77"/>
      <c r="AV334" s="203"/>
      <c r="AW334" s="34"/>
      <c r="AX334" s="34"/>
      <c r="AY334" s="93"/>
      <c r="AZ334" s="34"/>
      <c r="BA334" s="34"/>
    </row>
    <row r="335" spans="4:53" s="15" customFormat="1" ht="12.6" customHeight="1">
      <c r="D335" s="77"/>
      <c r="F335" s="206"/>
      <c r="G335" s="164"/>
      <c r="H335" s="164"/>
      <c r="I335" s="164"/>
      <c r="J335" s="164"/>
      <c r="K335" s="183"/>
      <c r="L335" s="164"/>
      <c r="M335" s="164"/>
      <c r="N335" s="186"/>
      <c r="O335" s="186"/>
      <c r="P335" s="164"/>
      <c r="Q335" s="164"/>
      <c r="R335" s="164"/>
      <c r="S335" s="164"/>
      <c r="T335" s="164"/>
      <c r="U335" s="164"/>
      <c r="V335" s="164"/>
      <c r="W335" s="164"/>
      <c r="X335" s="164"/>
      <c r="Y335" s="187"/>
      <c r="AA335" s="77"/>
      <c r="AC335" s="206"/>
      <c r="AD335" s="34"/>
      <c r="AE335" s="34"/>
      <c r="AF335" s="34"/>
      <c r="AG335" s="34"/>
      <c r="AH335" s="34"/>
      <c r="AI335" s="85"/>
      <c r="AJ335" s="34"/>
      <c r="AK335" s="85"/>
      <c r="AL335" s="85"/>
      <c r="AM335" s="34"/>
      <c r="AN335" s="34"/>
      <c r="AO335" s="34"/>
      <c r="AP335" s="85"/>
      <c r="AQ335" s="84"/>
      <c r="AR335" s="86"/>
      <c r="AT335" s="77"/>
      <c r="AV335" s="203"/>
      <c r="AW335" s="34"/>
      <c r="AX335" s="34"/>
      <c r="AY335" s="93"/>
      <c r="AZ335" s="34"/>
      <c r="BA335" s="34"/>
    </row>
    <row r="336" spans="4:53" s="15" customFormat="1" ht="12.6" customHeight="1">
      <c r="D336" s="77"/>
      <c r="F336" s="206"/>
      <c r="G336" s="164"/>
      <c r="H336" s="164"/>
      <c r="I336" s="164"/>
      <c r="J336" s="164"/>
      <c r="K336" s="183"/>
      <c r="L336" s="164"/>
      <c r="M336" s="164"/>
      <c r="N336" s="186"/>
      <c r="O336" s="186"/>
      <c r="P336" s="164"/>
      <c r="Q336" s="164"/>
      <c r="R336" s="164"/>
      <c r="S336" s="164"/>
      <c r="T336" s="164"/>
      <c r="U336" s="164"/>
      <c r="V336" s="164"/>
      <c r="W336" s="164"/>
      <c r="X336" s="164"/>
      <c r="Y336" s="187"/>
      <c r="AA336" s="77"/>
      <c r="AC336" s="206"/>
      <c r="AD336" s="34"/>
      <c r="AE336" s="34"/>
      <c r="AF336" s="34"/>
      <c r="AG336" s="34"/>
      <c r="AH336" s="34"/>
      <c r="AI336" s="85"/>
      <c r="AJ336" s="34"/>
      <c r="AK336" s="85"/>
      <c r="AL336" s="85"/>
      <c r="AM336" s="34"/>
      <c r="AN336" s="34"/>
      <c r="AO336" s="34"/>
      <c r="AP336" s="85"/>
      <c r="AQ336" s="84"/>
      <c r="AR336" s="86"/>
      <c r="AT336" s="77"/>
      <c r="AV336" s="203"/>
      <c r="AW336" s="34"/>
      <c r="AX336" s="34"/>
      <c r="AY336" s="93"/>
      <c r="AZ336" s="34"/>
      <c r="BA336" s="34"/>
    </row>
    <row r="337" spans="4:53" s="15" customFormat="1" ht="12.6" customHeight="1">
      <c r="D337" s="77"/>
      <c r="F337" s="206"/>
      <c r="G337" s="164"/>
      <c r="H337" s="164"/>
      <c r="I337" s="164"/>
      <c r="J337" s="164"/>
      <c r="K337" s="183"/>
      <c r="L337" s="164"/>
      <c r="M337" s="164"/>
      <c r="N337" s="186"/>
      <c r="O337" s="186"/>
      <c r="P337" s="164"/>
      <c r="Q337" s="164"/>
      <c r="R337" s="164"/>
      <c r="S337" s="164"/>
      <c r="T337" s="164"/>
      <c r="U337" s="164"/>
      <c r="V337" s="164"/>
      <c r="W337" s="164"/>
      <c r="X337" s="164"/>
      <c r="Y337" s="187"/>
      <c r="AA337" s="77"/>
      <c r="AC337" s="206"/>
      <c r="AD337" s="34"/>
      <c r="AE337" s="34"/>
      <c r="AF337" s="34"/>
      <c r="AG337" s="34"/>
      <c r="AH337" s="34"/>
      <c r="AI337" s="85"/>
      <c r="AJ337" s="34"/>
      <c r="AK337" s="85"/>
      <c r="AL337" s="85"/>
      <c r="AM337" s="34"/>
      <c r="AN337" s="34"/>
      <c r="AO337" s="34"/>
      <c r="AP337" s="85"/>
      <c r="AQ337" s="84"/>
      <c r="AR337" s="86"/>
      <c r="AT337" s="77"/>
      <c r="AV337" s="203"/>
      <c r="AW337" s="34"/>
      <c r="AX337" s="34"/>
      <c r="AY337" s="93"/>
      <c r="AZ337" s="34"/>
      <c r="BA337" s="34"/>
    </row>
    <row r="338" spans="4:53" s="15" customFormat="1" ht="12.6" customHeight="1">
      <c r="D338" s="77"/>
      <c r="F338" s="206"/>
      <c r="G338" s="164"/>
      <c r="H338" s="164"/>
      <c r="I338" s="164"/>
      <c r="J338" s="164"/>
      <c r="K338" s="183"/>
      <c r="L338" s="164"/>
      <c r="M338" s="164"/>
      <c r="N338" s="186"/>
      <c r="O338" s="186"/>
      <c r="P338" s="164"/>
      <c r="Q338" s="164"/>
      <c r="R338" s="164"/>
      <c r="S338" s="164"/>
      <c r="T338" s="164"/>
      <c r="U338" s="164"/>
      <c r="V338" s="164"/>
      <c r="W338" s="164"/>
      <c r="X338" s="164"/>
      <c r="Y338" s="187"/>
      <c r="AA338" s="77"/>
      <c r="AC338" s="206"/>
      <c r="AD338" s="34"/>
      <c r="AE338" s="34"/>
      <c r="AF338" s="34"/>
      <c r="AG338" s="34"/>
      <c r="AH338" s="34"/>
      <c r="AI338" s="85"/>
      <c r="AJ338" s="34"/>
      <c r="AK338" s="85"/>
      <c r="AL338" s="85"/>
      <c r="AM338" s="34"/>
      <c r="AN338" s="34"/>
      <c r="AO338" s="34"/>
      <c r="AP338" s="85"/>
      <c r="AQ338" s="84"/>
      <c r="AR338" s="86"/>
      <c r="AT338" s="77"/>
      <c r="AV338" s="203"/>
      <c r="AW338" s="34"/>
      <c r="AX338" s="34"/>
      <c r="AY338" s="93"/>
      <c r="AZ338" s="34"/>
      <c r="BA338" s="34"/>
    </row>
    <row r="339" spans="4:53" s="15" customFormat="1" ht="12.6" customHeight="1">
      <c r="D339" s="77"/>
      <c r="F339" s="206"/>
      <c r="G339" s="164"/>
      <c r="H339" s="164"/>
      <c r="I339" s="164"/>
      <c r="J339" s="164"/>
      <c r="K339" s="183"/>
      <c r="L339" s="164"/>
      <c r="M339" s="164"/>
      <c r="N339" s="186"/>
      <c r="O339" s="186"/>
      <c r="P339" s="164"/>
      <c r="Q339" s="164"/>
      <c r="R339" s="164"/>
      <c r="S339" s="164"/>
      <c r="T339" s="164"/>
      <c r="U339" s="164"/>
      <c r="V339" s="164"/>
      <c r="W339" s="164"/>
      <c r="X339" s="164"/>
      <c r="Y339" s="187"/>
      <c r="AA339" s="77"/>
      <c r="AC339" s="206"/>
      <c r="AD339" s="34"/>
      <c r="AE339" s="34"/>
      <c r="AF339" s="34"/>
      <c r="AG339" s="34"/>
      <c r="AH339" s="34"/>
      <c r="AI339" s="85"/>
      <c r="AJ339" s="34"/>
      <c r="AK339" s="85"/>
      <c r="AL339" s="85"/>
      <c r="AM339" s="34"/>
      <c r="AN339" s="34"/>
      <c r="AO339" s="34"/>
      <c r="AP339" s="85"/>
      <c r="AQ339" s="84"/>
      <c r="AR339" s="86"/>
      <c r="AT339" s="77"/>
      <c r="AV339" s="203"/>
      <c r="AW339" s="34"/>
      <c r="AX339" s="34"/>
      <c r="AY339" s="93"/>
      <c r="AZ339" s="34"/>
      <c r="BA339" s="34"/>
    </row>
    <row r="340" spans="4:53" s="15" customFormat="1" ht="12.6" customHeight="1">
      <c r="D340" s="77"/>
      <c r="F340" s="206"/>
      <c r="G340" s="164"/>
      <c r="H340" s="164"/>
      <c r="I340" s="164"/>
      <c r="J340" s="164"/>
      <c r="K340" s="183"/>
      <c r="L340" s="164"/>
      <c r="M340" s="164"/>
      <c r="N340" s="186"/>
      <c r="O340" s="186"/>
      <c r="P340" s="164"/>
      <c r="Q340" s="164"/>
      <c r="R340" s="164"/>
      <c r="S340" s="164"/>
      <c r="T340" s="164"/>
      <c r="U340" s="164"/>
      <c r="V340" s="164"/>
      <c r="W340" s="164"/>
      <c r="X340" s="164"/>
      <c r="Y340" s="187"/>
      <c r="AA340" s="77"/>
      <c r="AC340" s="206"/>
      <c r="AD340" s="34"/>
      <c r="AE340" s="34"/>
      <c r="AF340" s="34"/>
      <c r="AG340" s="34"/>
      <c r="AH340" s="34"/>
      <c r="AI340" s="85"/>
      <c r="AJ340" s="34"/>
      <c r="AK340" s="85"/>
      <c r="AL340" s="85"/>
      <c r="AM340" s="34"/>
      <c r="AN340" s="34"/>
      <c r="AO340" s="34"/>
      <c r="AP340" s="85"/>
      <c r="AQ340" s="84"/>
      <c r="AR340" s="86"/>
      <c r="AT340" s="77"/>
      <c r="AV340" s="203"/>
      <c r="AW340" s="34"/>
      <c r="AX340" s="34"/>
      <c r="AY340" s="93"/>
      <c r="AZ340" s="34"/>
      <c r="BA340" s="34"/>
    </row>
    <row r="341" spans="4:53" s="15" customFormat="1" ht="12.6" customHeight="1">
      <c r="D341" s="77"/>
      <c r="F341" s="206"/>
      <c r="G341" s="164"/>
      <c r="H341" s="164"/>
      <c r="I341" s="164"/>
      <c r="J341" s="164"/>
      <c r="K341" s="183"/>
      <c r="L341" s="164"/>
      <c r="M341" s="164"/>
      <c r="N341" s="186"/>
      <c r="O341" s="186"/>
      <c r="P341" s="164"/>
      <c r="Q341" s="164"/>
      <c r="R341" s="164"/>
      <c r="S341" s="164"/>
      <c r="T341" s="164"/>
      <c r="U341" s="164"/>
      <c r="V341" s="164"/>
      <c r="W341" s="164"/>
      <c r="X341" s="164"/>
      <c r="Y341" s="187"/>
      <c r="AA341" s="77"/>
      <c r="AC341" s="206"/>
      <c r="AD341" s="34"/>
      <c r="AE341" s="34"/>
      <c r="AF341" s="34"/>
      <c r="AG341" s="34"/>
      <c r="AH341" s="34"/>
      <c r="AI341" s="85"/>
      <c r="AJ341" s="34"/>
      <c r="AK341" s="85"/>
      <c r="AL341" s="85"/>
      <c r="AM341" s="34"/>
      <c r="AN341" s="34"/>
      <c r="AO341" s="34"/>
      <c r="AP341" s="85"/>
      <c r="AQ341" s="84"/>
      <c r="AR341" s="86"/>
      <c r="AT341" s="77"/>
      <c r="AV341" s="203"/>
      <c r="AW341" s="34"/>
      <c r="AX341" s="34"/>
      <c r="AY341" s="93"/>
      <c r="AZ341" s="34"/>
      <c r="BA341" s="34"/>
    </row>
    <row r="342" spans="4:53" s="15" customFormat="1" ht="12.6" customHeight="1">
      <c r="D342" s="77"/>
      <c r="F342" s="206"/>
      <c r="G342" s="164"/>
      <c r="H342" s="164"/>
      <c r="I342" s="164"/>
      <c r="J342" s="164"/>
      <c r="K342" s="183"/>
      <c r="L342" s="164"/>
      <c r="M342" s="164"/>
      <c r="N342" s="186"/>
      <c r="O342" s="186"/>
      <c r="P342" s="164"/>
      <c r="Q342" s="164"/>
      <c r="R342" s="164"/>
      <c r="S342" s="164"/>
      <c r="T342" s="164"/>
      <c r="U342" s="164"/>
      <c r="V342" s="164"/>
      <c r="W342" s="164"/>
      <c r="X342" s="164"/>
      <c r="Y342" s="187"/>
      <c r="AA342" s="77"/>
      <c r="AC342" s="206"/>
      <c r="AD342" s="34"/>
      <c r="AE342" s="34"/>
      <c r="AF342" s="34"/>
      <c r="AG342" s="34"/>
      <c r="AH342" s="34"/>
      <c r="AI342" s="85"/>
      <c r="AJ342" s="34"/>
      <c r="AK342" s="85"/>
      <c r="AL342" s="85"/>
      <c r="AM342" s="34"/>
      <c r="AN342" s="34"/>
      <c r="AO342" s="34"/>
      <c r="AP342" s="85"/>
      <c r="AQ342" s="84"/>
      <c r="AR342" s="86"/>
      <c r="AT342" s="77"/>
      <c r="AV342" s="203"/>
      <c r="AW342" s="34"/>
      <c r="AX342" s="34"/>
      <c r="AY342" s="93"/>
      <c r="AZ342" s="34"/>
      <c r="BA342" s="34"/>
    </row>
    <row r="343" spans="4:53" s="15" customFormat="1" ht="12.6" customHeight="1">
      <c r="D343" s="77"/>
      <c r="F343" s="206"/>
      <c r="G343" s="164"/>
      <c r="H343" s="164"/>
      <c r="I343" s="164"/>
      <c r="J343" s="164"/>
      <c r="K343" s="183"/>
      <c r="L343" s="164"/>
      <c r="M343" s="164"/>
      <c r="N343" s="186"/>
      <c r="O343" s="186"/>
      <c r="P343" s="164"/>
      <c r="Q343" s="164"/>
      <c r="R343" s="164"/>
      <c r="S343" s="164"/>
      <c r="T343" s="164"/>
      <c r="U343" s="164"/>
      <c r="V343" s="164"/>
      <c r="W343" s="164"/>
      <c r="X343" s="164"/>
      <c r="Y343" s="187"/>
      <c r="AA343" s="77"/>
      <c r="AC343" s="206"/>
      <c r="AD343" s="34"/>
      <c r="AE343" s="34"/>
      <c r="AF343" s="34"/>
      <c r="AG343" s="34"/>
      <c r="AH343" s="34"/>
      <c r="AI343" s="85"/>
      <c r="AJ343" s="34"/>
      <c r="AK343" s="85"/>
      <c r="AL343" s="85"/>
      <c r="AM343" s="34"/>
      <c r="AN343" s="34"/>
      <c r="AO343" s="34"/>
      <c r="AP343" s="85"/>
      <c r="AQ343" s="84"/>
      <c r="AR343" s="86"/>
      <c r="AT343" s="77"/>
      <c r="AV343" s="203"/>
      <c r="AW343" s="34"/>
      <c r="AX343" s="34"/>
      <c r="AY343" s="93"/>
      <c r="AZ343" s="34"/>
      <c r="BA343" s="34"/>
    </row>
    <row r="344" spans="4:53" s="15" customFormat="1" ht="12.6" customHeight="1">
      <c r="D344" s="77"/>
      <c r="F344" s="206"/>
      <c r="G344" s="164"/>
      <c r="H344" s="164"/>
      <c r="I344" s="164"/>
      <c r="J344" s="164"/>
      <c r="K344" s="183"/>
      <c r="L344" s="164"/>
      <c r="M344" s="164"/>
      <c r="N344" s="186"/>
      <c r="O344" s="186"/>
      <c r="P344" s="164"/>
      <c r="Q344" s="164"/>
      <c r="R344" s="164"/>
      <c r="S344" s="164"/>
      <c r="T344" s="164"/>
      <c r="U344" s="164"/>
      <c r="V344" s="164"/>
      <c r="W344" s="164"/>
      <c r="X344" s="164"/>
      <c r="Y344" s="187"/>
      <c r="AA344" s="77"/>
      <c r="AC344" s="206"/>
      <c r="AD344" s="34"/>
      <c r="AE344" s="34"/>
      <c r="AF344" s="34"/>
      <c r="AG344" s="34"/>
      <c r="AH344" s="34"/>
      <c r="AI344" s="85"/>
      <c r="AJ344" s="34"/>
      <c r="AK344" s="85"/>
      <c r="AL344" s="85"/>
      <c r="AM344" s="34"/>
      <c r="AN344" s="34"/>
      <c r="AO344" s="34"/>
      <c r="AP344" s="85"/>
      <c r="AQ344" s="84"/>
      <c r="AR344" s="86"/>
      <c r="AT344" s="77"/>
      <c r="AV344" s="203"/>
      <c r="AW344" s="34"/>
      <c r="AX344" s="34"/>
      <c r="AY344" s="93"/>
      <c r="AZ344" s="34"/>
      <c r="BA344" s="34"/>
    </row>
    <row r="345" spans="4:53" s="15" customFormat="1" ht="12.6" customHeight="1">
      <c r="D345" s="77"/>
      <c r="F345" s="206"/>
      <c r="G345" s="164"/>
      <c r="H345" s="164"/>
      <c r="I345" s="164"/>
      <c r="J345" s="164"/>
      <c r="K345" s="183"/>
      <c r="L345" s="164"/>
      <c r="M345" s="164"/>
      <c r="N345" s="186"/>
      <c r="O345" s="186"/>
      <c r="P345" s="164"/>
      <c r="Q345" s="164"/>
      <c r="R345" s="164"/>
      <c r="S345" s="164"/>
      <c r="T345" s="164"/>
      <c r="U345" s="164"/>
      <c r="V345" s="164"/>
      <c r="W345" s="164"/>
      <c r="X345" s="164"/>
      <c r="Y345" s="187"/>
      <c r="AA345" s="77"/>
      <c r="AC345" s="206"/>
      <c r="AD345" s="34"/>
      <c r="AE345" s="34"/>
      <c r="AF345" s="34"/>
      <c r="AG345" s="34"/>
      <c r="AH345" s="34"/>
      <c r="AI345" s="85"/>
      <c r="AJ345" s="34"/>
      <c r="AK345" s="85"/>
      <c r="AL345" s="85"/>
      <c r="AM345" s="34"/>
      <c r="AN345" s="34"/>
      <c r="AO345" s="34"/>
      <c r="AP345" s="85"/>
      <c r="AQ345" s="84"/>
      <c r="AR345" s="86"/>
      <c r="AT345" s="77"/>
      <c r="AV345" s="203"/>
      <c r="AW345" s="34"/>
      <c r="AX345" s="34"/>
      <c r="AY345" s="93"/>
      <c r="AZ345" s="34"/>
      <c r="BA345" s="34"/>
    </row>
    <row r="346" spans="4:53" s="15" customFormat="1" ht="12.6" customHeight="1">
      <c r="D346" s="77"/>
      <c r="F346" s="206"/>
      <c r="G346" s="164"/>
      <c r="H346" s="164"/>
      <c r="I346" s="164"/>
      <c r="J346" s="164"/>
      <c r="K346" s="183"/>
      <c r="L346" s="164"/>
      <c r="M346" s="164"/>
      <c r="N346" s="186"/>
      <c r="O346" s="186"/>
      <c r="P346" s="164"/>
      <c r="Q346" s="164"/>
      <c r="R346" s="164"/>
      <c r="S346" s="164"/>
      <c r="T346" s="164"/>
      <c r="U346" s="164"/>
      <c r="V346" s="164"/>
      <c r="W346" s="164"/>
      <c r="X346" s="164"/>
      <c r="Y346" s="187"/>
      <c r="AA346" s="77"/>
      <c r="AC346" s="206"/>
      <c r="AD346" s="34"/>
      <c r="AE346" s="34"/>
      <c r="AF346" s="34"/>
      <c r="AG346" s="34"/>
      <c r="AH346" s="34"/>
      <c r="AI346" s="85"/>
      <c r="AJ346" s="34"/>
      <c r="AK346" s="85"/>
      <c r="AL346" s="85"/>
      <c r="AM346" s="34"/>
      <c r="AN346" s="34"/>
      <c r="AO346" s="34"/>
      <c r="AP346" s="85"/>
      <c r="AQ346" s="84"/>
      <c r="AR346" s="86"/>
      <c r="AT346" s="77"/>
      <c r="AV346" s="203"/>
      <c r="AW346" s="34"/>
      <c r="AX346" s="34"/>
      <c r="AY346" s="93"/>
      <c r="AZ346" s="34"/>
      <c r="BA346" s="34"/>
    </row>
    <row r="347" spans="4:53" s="15" customFormat="1" ht="12.6" customHeight="1">
      <c r="D347" s="77"/>
      <c r="F347" s="206"/>
      <c r="G347" s="164"/>
      <c r="H347" s="164"/>
      <c r="I347" s="164"/>
      <c r="J347" s="164"/>
      <c r="K347" s="183"/>
      <c r="L347" s="164"/>
      <c r="M347" s="164"/>
      <c r="N347" s="186"/>
      <c r="O347" s="186"/>
      <c r="P347" s="164"/>
      <c r="Q347" s="164"/>
      <c r="R347" s="164"/>
      <c r="S347" s="164"/>
      <c r="T347" s="164"/>
      <c r="U347" s="164"/>
      <c r="V347" s="164"/>
      <c r="W347" s="164"/>
      <c r="X347" s="164"/>
      <c r="Y347" s="187"/>
      <c r="AA347" s="77"/>
      <c r="AC347" s="206"/>
      <c r="AD347" s="34"/>
      <c r="AE347" s="34"/>
      <c r="AF347" s="34"/>
      <c r="AG347" s="34"/>
      <c r="AH347" s="34"/>
      <c r="AI347" s="85"/>
      <c r="AJ347" s="34"/>
      <c r="AK347" s="85"/>
      <c r="AL347" s="85"/>
      <c r="AM347" s="34"/>
      <c r="AN347" s="34"/>
      <c r="AO347" s="34"/>
      <c r="AP347" s="85"/>
      <c r="AQ347" s="84"/>
      <c r="AR347" s="86"/>
      <c r="AT347" s="77"/>
      <c r="AV347" s="203"/>
      <c r="AW347" s="34"/>
      <c r="AX347" s="34"/>
      <c r="AY347" s="93"/>
      <c r="AZ347" s="34"/>
      <c r="BA347" s="34"/>
    </row>
    <row r="348" spans="4:53" s="15" customFormat="1" ht="12.6" customHeight="1">
      <c r="D348" s="77"/>
      <c r="F348" s="206"/>
      <c r="G348" s="164"/>
      <c r="H348" s="164"/>
      <c r="I348" s="164"/>
      <c r="J348" s="164"/>
      <c r="K348" s="183"/>
      <c r="L348" s="164"/>
      <c r="M348" s="164"/>
      <c r="N348" s="186"/>
      <c r="O348" s="186"/>
      <c r="P348" s="164"/>
      <c r="Q348" s="164"/>
      <c r="R348" s="164"/>
      <c r="S348" s="164"/>
      <c r="T348" s="164"/>
      <c r="U348" s="164"/>
      <c r="V348" s="164"/>
      <c r="W348" s="164"/>
      <c r="X348" s="164"/>
      <c r="Y348" s="187"/>
      <c r="AA348" s="77"/>
      <c r="AC348" s="206"/>
      <c r="AD348" s="34"/>
      <c r="AE348" s="34"/>
      <c r="AF348" s="34"/>
      <c r="AG348" s="34"/>
      <c r="AH348" s="34"/>
      <c r="AI348" s="85"/>
      <c r="AJ348" s="34"/>
      <c r="AK348" s="85"/>
      <c r="AL348" s="85"/>
      <c r="AM348" s="34"/>
      <c r="AN348" s="34"/>
      <c r="AO348" s="34"/>
      <c r="AP348" s="85"/>
      <c r="AQ348" s="84"/>
      <c r="AR348" s="86"/>
      <c r="AT348" s="77"/>
      <c r="AV348" s="203"/>
      <c r="AW348" s="34"/>
      <c r="AX348" s="34"/>
      <c r="AY348" s="93"/>
      <c r="AZ348" s="34"/>
      <c r="BA348" s="34"/>
    </row>
    <row r="349" spans="4:53" s="15" customFormat="1" ht="12.6" customHeight="1">
      <c r="D349" s="77"/>
      <c r="F349" s="206"/>
      <c r="G349" s="164"/>
      <c r="H349" s="164"/>
      <c r="I349" s="164"/>
      <c r="J349" s="164"/>
      <c r="K349" s="183"/>
      <c r="L349" s="164"/>
      <c r="M349" s="164"/>
      <c r="N349" s="186"/>
      <c r="O349" s="186"/>
      <c r="P349" s="164"/>
      <c r="Q349" s="164"/>
      <c r="R349" s="164"/>
      <c r="S349" s="164"/>
      <c r="T349" s="164"/>
      <c r="U349" s="164"/>
      <c r="V349" s="164"/>
      <c r="W349" s="164"/>
      <c r="X349" s="164"/>
      <c r="Y349" s="187"/>
      <c r="AA349" s="77"/>
      <c r="AC349" s="206"/>
      <c r="AD349" s="34"/>
      <c r="AE349" s="34"/>
      <c r="AF349" s="34"/>
      <c r="AG349" s="34"/>
      <c r="AH349" s="34"/>
      <c r="AI349" s="85"/>
      <c r="AJ349" s="34"/>
      <c r="AK349" s="85"/>
      <c r="AL349" s="85"/>
      <c r="AM349" s="34"/>
      <c r="AN349" s="34"/>
      <c r="AO349" s="34"/>
      <c r="AP349" s="85"/>
      <c r="AQ349" s="84"/>
      <c r="AR349" s="86"/>
      <c r="AT349" s="77"/>
      <c r="AV349" s="203"/>
      <c r="AW349" s="34"/>
      <c r="AX349" s="34"/>
      <c r="AY349" s="93"/>
      <c r="AZ349" s="34"/>
      <c r="BA349" s="34"/>
    </row>
    <row r="350" spans="4:53" s="15" customFormat="1" ht="12.6" customHeight="1">
      <c r="D350" s="77"/>
      <c r="F350" s="206"/>
      <c r="G350" s="164"/>
      <c r="H350" s="164"/>
      <c r="I350" s="164"/>
      <c r="J350" s="164"/>
      <c r="K350" s="183"/>
      <c r="L350" s="164"/>
      <c r="M350" s="164"/>
      <c r="N350" s="186"/>
      <c r="O350" s="186"/>
      <c r="P350" s="164"/>
      <c r="Q350" s="164"/>
      <c r="R350" s="164"/>
      <c r="S350" s="164"/>
      <c r="T350" s="164"/>
      <c r="U350" s="164"/>
      <c r="V350" s="164"/>
      <c r="W350" s="164"/>
      <c r="X350" s="164"/>
      <c r="Y350" s="187"/>
      <c r="AA350" s="77"/>
      <c r="AC350" s="206"/>
      <c r="AD350" s="34"/>
      <c r="AE350" s="34"/>
      <c r="AF350" s="34"/>
      <c r="AG350" s="34"/>
      <c r="AH350" s="34"/>
      <c r="AI350" s="85"/>
      <c r="AJ350" s="34"/>
      <c r="AK350" s="85"/>
      <c r="AL350" s="85"/>
      <c r="AM350" s="34"/>
      <c r="AN350" s="34"/>
      <c r="AO350" s="34"/>
      <c r="AP350" s="85"/>
      <c r="AQ350" s="84"/>
      <c r="AR350" s="86"/>
      <c r="AT350" s="77"/>
      <c r="AV350" s="203"/>
      <c r="AW350" s="34"/>
      <c r="AX350" s="34"/>
      <c r="AY350" s="93"/>
      <c r="AZ350" s="34"/>
      <c r="BA350" s="34"/>
    </row>
    <row r="351" spans="4:53" s="15" customFormat="1" ht="12.6" customHeight="1">
      <c r="D351" s="77"/>
      <c r="F351" s="206"/>
      <c r="G351" s="164"/>
      <c r="H351" s="164"/>
      <c r="I351" s="164"/>
      <c r="J351" s="164"/>
      <c r="K351" s="183"/>
      <c r="L351" s="164"/>
      <c r="M351" s="164"/>
      <c r="N351" s="186"/>
      <c r="O351" s="186"/>
      <c r="P351" s="164"/>
      <c r="Q351" s="164"/>
      <c r="R351" s="164"/>
      <c r="S351" s="164"/>
      <c r="T351" s="164"/>
      <c r="U351" s="164"/>
      <c r="V351" s="164"/>
      <c r="W351" s="164"/>
      <c r="X351" s="164"/>
      <c r="Y351" s="187"/>
      <c r="AA351" s="77"/>
      <c r="AC351" s="206"/>
      <c r="AD351" s="34"/>
      <c r="AE351" s="34"/>
      <c r="AF351" s="34"/>
      <c r="AG351" s="34"/>
      <c r="AH351" s="34"/>
      <c r="AI351" s="85"/>
      <c r="AJ351" s="34"/>
      <c r="AK351" s="85"/>
      <c r="AL351" s="85"/>
      <c r="AM351" s="34"/>
      <c r="AN351" s="34"/>
      <c r="AO351" s="34"/>
      <c r="AP351" s="85"/>
      <c r="AQ351" s="84"/>
      <c r="AR351" s="86"/>
      <c r="AT351" s="77"/>
      <c r="AV351" s="203"/>
      <c r="AW351" s="34"/>
      <c r="AX351" s="34"/>
      <c r="AY351" s="93"/>
      <c r="AZ351" s="34"/>
      <c r="BA351" s="34"/>
    </row>
    <row r="352" spans="4:53" s="15" customFormat="1" ht="12.6" customHeight="1">
      <c r="D352" s="77"/>
      <c r="F352" s="206"/>
      <c r="G352" s="164"/>
      <c r="H352" s="164"/>
      <c r="I352" s="164"/>
      <c r="J352" s="164"/>
      <c r="K352" s="183"/>
      <c r="L352" s="164"/>
      <c r="M352" s="164"/>
      <c r="N352" s="186"/>
      <c r="O352" s="186"/>
      <c r="P352" s="164"/>
      <c r="Q352" s="164"/>
      <c r="R352" s="164"/>
      <c r="S352" s="164"/>
      <c r="T352" s="164"/>
      <c r="U352" s="164"/>
      <c r="V352" s="164"/>
      <c r="W352" s="164"/>
      <c r="X352" s="164"/>
      <c r="Y352" s="187"/>
      <c r="AA352" s="77"/>
      <c r="AC352" s="206"/>
      <c r="AD352" s="34"/>
      <c r="AE352" s="34"/>
      <c r="AF352" s="34"/>
      <c r="AG352" s="34"/>
      <c r="AH352" s="34"/>
      <c r="AI352" s="85"/>
      <c r="AJ352" s="34"/>
      <c r="AK352" s="85"/>
      <c r="AL352" s="85"/>
      <c r="AM352" s="34"/>
      <c r="AN352" s="34"/>
      <c r="AO352" s="34"/>
      <c r="AP352" s="85"/>
      <c r="AQ352" s="84"/>
      <c r="AR352" s="86"/>
      <c r="AT352" s="77"/>
      <c r="AV352" s="203"/>
      <c r="AW352" s="34"/>
      <c r="AX352" s="34"/>
      <c r="AY352" s="93"/>
      <c r="AZ352" s="34"/>
      <c r="BA352" s="34"/>
    </row>
    <row r="353" spans="4:53" s="15" customFormat="1" ht="12.6" customHeight="1">
      <c r="D353" s="77"/>
      <c r="F353" s="206"/>
      <c r="G353" s="164"/>
      <c r="H353" s="164"/>
      <c r="I353" s="164"/>
      <c r="J353" s="164"/>
      <c r="K353" s="183"/>
      <c r="L353" s="164"/>
      <c r="M353" s="164"/>
      <c r="N353" s="186"/>
      <c r="O353" s="186"/>
      <c r="P353" s="164"/>
      <c r="Q353" s="164"/>
      <c r="R353" s="164"/>
      <c r="S353" s="164"/>
      <c r="T353" s="164"/>
      <c r="U353" s="164"/>
      <c r="V353" s="164"/>
      <c r="W353" s="164"/>
      <c r="X353" s="164"/>
      <c r="Y353" s="187"/>
      <c r="AA353" s="77"/>
      <c r="AC353" s="206"/>
      <c r="AD353" s="34"/>
      <c r="AE353" s="34"/>
      <c r="AF353" s="34"/>
      <c r="AG353" s="34"/>
      <c r="AH353" s="34"/>
      <c r="AI353" s="85"/>
      <c r="AJ353" s="34"/>
      <c r="AK353" s="85"/>
      <c r="AL353" s="85"/>
      <c r="AM353" s="34"/>
      <c r="AN353" s="34"/>
      <c r="AO353" s="34"/>
      <c r="AP353" s="85"/>
      <c r="AQ353" s="84"/>
      <c r="AR353" s="86"/>
      <c r="AT353" s="77"/>
      <c r="AV353" s="203"/>
      <c r="AW353" s="34"/>
      <c r="AX353" s="34"/>
      <c r="AY353" s="93"/>
      <c r="AZ353" s="34"/>
      <c r="BA353" s="34"/>
    </row>
    <row r="354" spans="4:53" s="15" customFormat="1" ht="12.6" customHeight="1">
      <c r="D354" s="77"/>
      <c r="F354" s="206"/>
      <c r="G354" s="164"/>
      <c r="H354" s="164"/>
      <c r="I354" s="164"/>
      <c r="J354" s="164"/>
      <c r="K354" s="183"/>
      <c r="L354" s="164"/>
      <c r="M354" s="164"/>
      <c r="N354" s="186"/>
      <c r="O354" s="186"/>
      <c r="P354" s="164"/>
      <c r="Q354" s="164"/>
      <c r="R354" s="164"/>
      <c r="S354" s="164"/>
      <c r="T354" s="164"/>
      <c r="U354" s="164"/>
      <c r="V354" s="164"/>
      <c r="W354" s="164"/>
      <c r="X354" s="164"/>
      <c r="Y354" s="187"/>
      <c r="AA354" s="77"/>
      <c r="AC354" s="206"/>
      <c r="AD354" s="34"/>
      <c r="AE354" s="34"/>
      <c r="AF354" s="34"/>
      <c r="AG354" s="34"/>
      <c r="AH354" s="34"/>
      <c r="AI354" s="85"/>
      <c r="AJ354" s="34"/>
      <c r="AK354" s="85"/>
      <c r="AL354" s="85"/>
      <c r="AM354" s="34"/>
      <c r="AN354" s="34"/>
      <c r="AO354" s="34"/>
      <c r="AP354" s="85"/>
      <c r="AQ354" s="84"/>
      <c r="AR354" s="86"/>
      <c r="AT354" s="77"/>
      <c r="AV354" s="203"/>
      <c r="AW354" s="34"/>
      <c r="AX354" s="34"/>
      <c r="AY354" s="93"/>
      <c r="AZ354" s="34"/>
      <c r="BA354" s="34"/>
    </row>
    <row r="355" spans="4:53" s="15" customFormat="1" ht="12.6" customHeight="1">
      <c r="D355" s="77"/>
      <c r="F355" s="206"/>
      <c r="G355" s="164"/>
      <c r="H355" s="164"/>
      <c r="I355" s="164"/>
      <c r="J355" s="164"/>
      <c r="K355" s="183"/>
      <c r="L355" s="164"/>
      <c r="M355" s="164"/>
      <c r="N355" s="186"/>
      <c r="O355" s="186"/>
      <c r="P355" s="164"/>
      <c r="Q355" s="164"/>
      <c r="R355" s="164"/>
      <c r="S355" s="164"/>
      <c r="T355" s="164"/>
      <c r="U355" s="164"/>
      <c r="V355" s="164"/>
      <c r="W355" s="164"/>
      <c r="X355" s="164"/>
      <c r="Y355" s="187"/>
      <c r="AA355" s="77"/>
      <c r="AC355" s="206"/>
      <c r="AD355" s="34"/>
      <c r="AE355" s="34"/>
      <c r="AF355" s="34"/>
      <c r="AG355" s="34"/>
      <c r="AH355" s="34"/>
      <c r="AI355" s="85"/>
      <c r="AJ355" s="34"/>
      <c r="AK355" s="85"/>
      <c r="AL355" s="85"/>
      <c r="AM355" s="34"/>
      <c r="AN355" s="34"/>
      <c r="AO355" s="34"/>
      <c r="AP355" s="85"/>
      <c r="AQ355" s="84"/>
      <c r="AR355" s="86"/>
      <c r="AT355" s="77"/>
      <c r="AV355" s="203"/>
      <c r="AW355" s="34"/>
      <c r="AX355" s="34"/>
      <c r="AY355" s="93"/>
      <c r="AZ355" s="34"/>
      <c r="BA355" s="34"/>
    </row>
    <row r="356" spans="4:53" s="15" customFormat="1" ht="12.6" customHeight="1">
      <c r="D356" s="77"/>
      <c r="F356" s="206"/>
      <c r="G356" s="164"/>
      <c r="H356" s="164"/>
      <c r="I356" s="164"/>
      <c r="J356" s="164"/>
      <c r="K356" s="183"/>
      <c r="L356" s="164"/>
      <c r="M356" s="164"/>
      <c r="N356" s="186"/>
      <c r="O356" s="186"/>
      <c r="P356" s="164"/>
      <c r="Q356" s="164"/>
      <c r="R356" s="164"/>
      <c r="S356" s="164"/>
      <c r="T356" s="164"/>
      <c r="U356" s="164"/>
      <c r="V356" s="164"/>
      <c r="W356" s="164"/>
      <c r="X356" s="164"/>
      <c r="Y356" s="187"/>
      <c r="AA356" s="77"/>
      <c r="AC356" s="206"/>
      <c r="AD356" s="34"/>
      <c r="AE356" s="34"/>
      <c r="AF356" s="34"/>
      <c r="AG356" s="34"/>
      <c r="AH356" s="34"/>
      <c r="AI356" s="85"/>
      <c r="AJ356" s="34"/>
      <c r="AK356" s="85"/>
      <c r="AL356" s="85"/>
      <c r="AM356" s="34"/>
      <c r="AN356" s="34"/>
      <c r="AO356" s="34"/>
      <c r="AP356" s="85"/>
      <c r="AQ356" s="84"/>
      <c r="AR356" s="86"/>
      <c r="AT356" s="77"/>
      <c r="AV356" s="203"/>
      <c r="AW356" s="34"/>
      <c r="AX356" s="34"/>
      <c r="AY356" s="93"/>
      <c r="AZ356" s="34"/>
      <c r="BA356" s="34"/>
    </row>
    <row r="357" spans="4:53" s="15" customFormat="1" ht="12.6" customHeight="1">
      <c r="D357" s="77"/>
      <c r="F357" s="206"/>
      <c r="G357" s="164"/>
      <c r="H357" s="164"/>
      <c r="I357" s="164"/>
      <c r="J357" s="164"/>
      <c r="K357" s="183"/>
      <c r="L357" s="164"/>
      <c r="M357" s="164"/>
      <c r="N357" s="186"/>
      <c r="O357" s="186"/>
      <c r="P357" s="164"/>
      <c r="Q357" s="164"/>
      <c r="R357" s="164"/>
      <c r="S357" s="164"/>
      <c r="T357" s="164"/>
      <c r="U357" s="164"/>
      <c r="V357" s="164"/>
      <c r="W357" s="164"/>
      <c r="X357" s="164"/>
      <c r="Y357" s="187"/>
      <c r="AA357" s="77"/>
      <c r="AC357" s="206"/>
      <c r="AD357" s="34"/>
      <c r="AE357" s="34"/>
      <c r="AF357" s="34"/>
      <c r="AG357" s="34"/>
      <c r="AH357" s="34"/>
      <c r="AI357" s="85"/>
      <c r="AJ357" s="34"/>
      <c r="AK357" s="85"/>
      <c r="AL357" s="85"/>
      <c r="AM357" s="34"/>
      <c r="AN357" s="34"/>
      <c r="AO357" s="34"/>
      <c r="AP357" s="85"/>
      <c r="AQ357" s="84"/>
      <c r="AR357" s="86"/>
      <c r="AT357" s="77"/>
      <c r="AV357" s="203"/>
      <c r="AW357" s="34"/>
      <c r="AX357" s="34"/>
      <c r="AY357" s="93"/>
      <c r="AZ357" s="34"/>
      <c r="BA357" s="34"/>
    </row>
    <row r="358" spans="4:53" s="15" customFormat="1" ht="12.6" customHeight="1">
      <c r="D358" s="77"/>
      <c r="F358" s="206"/>
      <c r="G358" s="164"/>
      <c r="H358" s="164"/>
      <c r="I358" s="164"/>
      <c r="J358" s="164"/>
      <c r="K358" s="183"/>
      <c r="L358" s="164"/>
      <c r="M358" s="164"/>
      <c r="N358" s="186"/>
      <c r="O358" s="186"/>
      <c r="P358" s="164"/>
      <c r="Q358" s="164"/>
      <c r="R358" s="164"/>
      <c r="S358" s="164"/>
      <c r="T358" s="164"/>
      <c r="U358" s="164"/>
      <c r="V358" s="164"/>
      <c r="W358" s="164"/>
      <c r="X358" s="164"/>
      <c r="Y358" s="187"/>
      <c r="AA358" s="77"/>
      <c r="AC358" s="206"/>
      <c r="AD358" s="34"/>
      <c r="AE358" s="34"/>
      <c r="AF358" s="34"/>
      <c r="AG358" s="34"/>
      <c r="AH358" s="34"/>
      <c r="AI358" s="85"/>
      <c r="AJ358" s="34"/>
      <c r="AK358" s="85"/>
      <c r="AL358" s="85"/>
      <c r="AM358" s="34"/>
      <c r="AN358" s="34"/>
      <c r="AO358" s="34"/>
      <c r="AP358" s="85"/>
      <c r="AQ358" s="84"/>
      <c r="AR358" s="86"/>
      <c r="AT358" s="77"/>
      <c r="AV358" s="203"/>
      <c r="AW358" s="34"/>
      <c r="AX358" s="34"/>
      <c r="AY358" s="93"/>
      <c r="AZ358" s="34"/>
      <c r="BA358" s="34"/>
    </row>
    <row r="359" spans="4:53" s="15" customFormat="1" ht="12.6" customHeight="1">
      <c r="D359" s="77"/>
      <c r="F359" s="206"/>
      <c r="G359" s="164"/>
      <c r="H359" s="164"/>
      <c r="I359" s="164"/>
      <c r="J359" s="164"/>
      <c r="K359" s="183"/>
      <c r="L359" s="164"/>
      <c r="M359" s="164"/>
      <c r="N359" s="186"/>
      <c r="O359" s="186"/>
      <c r="P359" s="164"/>
      <c r="Q359" s="164"/>
      <c r="R359" s="164"/>
      <c r="S359" s="164"/>
      <c r="T359" s="164"/>
      <c r="U359" s="164"/>
      <c r="V359" s="164"/>
      <c r="W359" s="164"/>
      <c r="X359" s="164"/>
      <c r="Y359" s="187"/>
      <c r="AA359" s="77"/>
      <c r="AC359" s="206"/>
      <c r="AD359" s="34"/>
      <c r="AE359" s="34"/>
      <c r="AF359" s="34"/>
      <c r="AG359" s="34"/>
      <c r="AH359" s="34"/>
      <c r="AI359" s="85"/>
      <c r="AJ359" s="34"/>
      <c r="AK359" s="85"/>
      <c r="AL359" s="85"/>
      <c r="AM359" s="34"/>
      <c r="AN359" s="34"/>
      <c r="AO359" s="34"/>
      <c r="AP359" s="85"/>
      <c r="AQ359" s="84"/>
      <c r="AR359" s="86"/>
      <c r="AT359" s="77"/>
      <c r="AV359" s="203"/>
      <c r="AW359" s="34"/>
      <c r="AX359" s="34"/>
      <c r="AY359" s="93"/>
      <c r="AZ359" s="34"/>
      <c r="BA359" s="34"/>
    </row>
    <row r="360" spans="4:53" s="15" customFormat="1" ht="12.6" customHeight="1">
      <c r="D360" s="77"/>
      <c r="F360" s="206"/>
      <c r="G360" s="164"/>
      <c r="H360" s="164"/>
      <c r="I360" s="164"/>
      <c r="J360" s="164"/>
      <c r="K360" s="183"/>
      <c r="L360" s="164"/>
      <c r="M360" s="164"/>
      <c r="N360" s="186"/>
      <c r="O360" s="186"/>
      <c r="P360" s="164"/>
      <c r="Q360" s="164"/>
      <c r="R360" s="164"/>
      <c r="S360" s="164"/>
      <c r="T360" s="164"/>
      <c r="U360" s="164"/>
      <c r="V360" s="164"/>
      <c r="W360" s="164"/>
      <c r="X360" s="164"/>
      <c r="Y360" s="187"/>
      <c r="AA360" s="77"/>
      <c r="AC360" s="206"/>
      <c r="AD360" s="34"/>
      <c r="AE360" s="34"/>
      <c r="AF360" s="34"/>
      <c r="AG360" s="34"/>
      <c r="AH360" s="34"/>
      <c r="AI360" s="85"/>
      <c r="AJ360" s="34"/>
      <c r="AK360" s="85"/>
      <c r="AL360" s="85"/>
      <c r="AM360" s="34"/>
      <c r="AN360" s="34"/>
      <c r="AO360" s="34"/>
      <c r="AP360" s="85"/>
      <c r="AQ360" s="84"/>
      <c r="AR360" s="86"/>
      <c r="AT360" s="77"/>
      <c r="AV360" s="203"/>
      <c r="AW360" s="34"/>
      <c r="AX360" s="34"/>
      <c r="AY360" s="93"/>
      <c r="AZ360" s="34"/>
      <c r="BA360" s="34"/>
    </row>
    <row r="361" spans="4:53" s="15" customFormat="1" ht="12.6" customHeight="1">
      <c r="D361" s="77"/>
      <c r="F361" s="206"/>
      <c r="G361" s="164"/>
      <c r="H361" s="164"/>
      <c r="I361" s="164"/>
      <c r="J361" s="164"/>
      <c r="K361" s="183"/>
      <c r="L361" s="164"/>
      <c r="M361" s="164"/>
      <c r="N361" s="186"/>
      <c r="O361" s="186"/>
      <c r="P361" s="164"/>
      <c r="Q361" s="164"/>
      <c r="R361" s="164"/>
      <c r="S361" s="164"/>
      <c r="T361" s="164"/>
      <c r="U361" s="164"/>
      <c r="V361" s="164"/>
      <c r="W361" s="164"/>
      <c r="X361" s="164"/>
      <c r="Y361" s="187"/>
      <c r="AA361" s="77"/>
      <c r="AC361" s="206"/>
      <c r="AD361" s="34"/>
      <c r="AE361" s="34"/>
      <c r="AF361" s="34"/>
      <c r="AG361" s="34"/>
      <c r="AH361" s="34"/>
      <c r="AI361" s="85"/>
      <c r="AJ361" s="34"/>
      <c r="AK361" s="85"/>
      <c r="AL361" s="85"/>
      <c r="AM361" s="34"/>
      <c r="AN361" s="34"/>
      <c r="AO361" s="34"/>
      <c r="AP361" s="85"/>
      <c r="AQ361" s="84"/>
      <c r="AR361" s="86"/>
      <c r="AT361" s="77"/>
      <c r="AV361" s="203"/>
      <c r="AW361" s="34"/>
      <c r="AX361" s="34"/>
      <c r="AY361" s="93"/>
      <c r="AZ361" s="34"/>
      <c r="BA361" s="34"/>
    </row>
    <row r="362" spans="4:53" s="15" customFormat="1" ht="12.6" customHeight="1">
      <c r="D362" s="77"/>
      <c r="F362" s="206"/>
      <c r="G362" s="164"/>
      <c r="H362" s="164"/>
      <c r="I362" s="164"/>
      <c r="J362" s="164"/>
      <c r="K362" s="183"/>
      <c r="L362" s="164"/>
      <c r="M362" s="164"/>
      <c r="N362" s="186"/>
      <c r="O362" s="186"/>
      <c r="P362" s="164"/>
      <c r="Q362" s="164"/>
      <c r="R362" s="164"/>
      <c r="S362" s="164"/>
      <c r="T362" s="164"/>
      <c r="U362" s="164"/>
      <c r="V362" s="164"/>
      <c r="W362" s="164"/>
      <c r="X362" s="164"/>
      <c r="Y362" s="187"/>
      <c r="AA362" s="77"/>
      <c r="AC362" s="206"/>
      <c r="AD362" s="34"/>
      <c r="AE362" s="34"/>
      <c r="AF362" s="34"/>
      <c r="AG362" s="34"/>
      <c r="AH362" s="34"/>
      <c r="AI362" s="85"/>
      <c r="AJ362" s="34"/>
      <c r="AK362" s="85"/>
      <c r="AL362" s="85"/>
      <c r="AM362" s="34"/>
      <c r="AN362" s="34"/>
      <c r="AO362" s="34"/>
      <c r="AP362" s="85"/>
      <c r="AQ362" s="84"/>
      <c r="AR362" s="86"/>
      <c r="AT362" s="77"/>
      <c r="AV362" s="203"/>
      <c r="AW362" s="34"/>
      <c r="AX362" s="34"/>
      <c r="AY362" s="93"/>
      <c r="AZ362" s="34"/>
      <c r="BA362" s="34"/>
    </row>
    <row r="363" spans="4:53" s="15" customFormat="1" ht="12.6" customHeight="1">
      <c r="D363" s="77"/>
      <c r="F363" s="206"/>
      <c r="G363" s="164"/>
      <c r="H363" s="164"/>
      <c r="I363" s="164"/>
      <c r="J363" s="164"/>
      <c r="K363" s="183"/>
      <c r="L363" s="164"/>
      <c r="M363" s="164"/>
      <c r="N363" s="186"/>
      <c r="O363" s="186"/>
      <c r="P363" s="164"/>
      <c r="Q363" s="164"/>
      <c r="R363" s="164"/>
      <c r="S363" s="164"/>
      <c r="T363" s="164"/>
      <c r="U363" s="164"/>
      <c r="V363" s="164"/>
      <c r="W363" s="164"/>
      <c r="X363" s="164"/>
      <c r="Y363" s="187"/>
      <c r="AA363" s="77"/>
      <c r="AC363" s="206"/>
      <c r="AD363" s="34"/>
      <c r="AE363" s="34"/>
      <c r="AF363" s="34"/>
      <c r="AG363" s="34"/>
      <c r="AH363" s="34"/>
      <c r="AI363" s="85"/>
      <c r="AJ363" s="34"/>
      <c r="AK363" s="85"/>
      <c r="AL363" s="85"/>
      <c r="AM363" s="34"/>
      <c r="AN363" s="34"/>
      <c r="AO363" s="34"/>
      <c r="AP363" s="85"/>
      <c r="AQ363" s="84"/>
      <c r="AR363" s="86"/>
      <c r="AT363" s="77"/>
      <c r="AV363" s="203"/>
      <c r="AW363" s="34"/>
      <c r="AX363" s="34"/>
      <c r="AY363" s="93"/>
      <c r="AZ363" s="34"/>
      <c r="BA363" s="34"/>
    </row>
    <row r="364" spans="4:53" s="15" customFormat="1" ht="12.6" customHeight="1">
      <c r="D364" s="77"/>
      <c r="F364" s="206"/>
      <c r="G364" s="164"/>
      <c r="H364" s="164"/>
      <c r="I364" s="164"/>
      <c r="J364" s="164"/>
      <c r="K364" s="183"/>
      <c r="L364" s="164"/>
      <c r="M364" s="164"/>
      <c r="N364" s="186"/>
      <c r="O364" s="186"/>
      <c r="P364" s="164"/>
      <c r="Q364" s="164"/>
      <c r="R364" s="164"/>
      <c r="S364" s="164"/>
      <c r="T364" s="164"/>
      <c r="U364" s="164"/>
      <c r="V364" s="164"/>
      <c r="W364" s="164"/>
      <c r="X364" s="164"/>
      <c r="Y364" s="187"/>
      <c r="AA364" s="77"/>
      <c r="AC364" s="206"/>
      <c r="AD364" s="34"/>
      <c r="AE364" s="34"/>
      <c r="AF364" s="34"/>
      <c r="AG364" s="34"/>
      <c r="AH364" s="34"/>
      <c r="AI364" s="85"/>
      <c r="AJ364" s="34"/>
      <c r="AK364" s="85"/>
      <c r="AL364" s="85"/>
      <c r="AM364" s="34"/>
      <c r="AN364" s="34"/>
      <c r="AO364" s="34"/>
      <c r="AP364" s="85"/>
      <c r="AQ364" s="84"/>
      <c r="AR364" s="86"/>
      <c r="AT364" s="77"/>
      <c r="AV364" s="203"/>
      <c r="AW364" s="34"/>
      <c r="AX364" s="34"/>
      <c r="AY364" s="93"/>
      <c r="AZ364" s="34"/>
      <c r="BA364" s="34"/>
    </row>
    <row r="365" spans="4:53" s="15" customFormat="1" ht="12.6" customHeight="1">
      <c r="D365" s="77"/>
      <c r="F365" s="206"/>
      <c r="G365" s="164"/>
      <c r="H365" s="164"/>
      <c r="I365" s="164"/>
      <c r="J365" s="164"/>
      <c r="K365" s="183"/>
      <c r="L365" s="164"/>
      <c r="M365" s="164"/>
      <c r="N365" s="186"/>
      <c r="O365" s="186"/>
      <c r="P365" s="164"/>
      <c r="Q365" s="164"/>
      <c r="R365" s="164"/>
      <c r="S365" s="164"/>
      <c r="T365" s="164"/>
      <c r="U365" s="164"/>
      <c r="V365" s="164"/>
      <c r="W365" s="164"/>
      <c r="X365" s="164"/>
      <c r="Y365" s="187"/>
      <c r="AA365" s="77"/>
      <c r="AC365" s="206"/>
      <c r="AD365" s="34"/>
      <c r="AE365" s="34"/>
      <c r="AF365" s="34"/>
      <c r="AG365" s="34"/>
      <c r="AH365" s="34"/>
      <c r="AI365" s="85"/>
      <c r="AJ365" s="34"/>
      <c r="AK365" s="85"/>
      <c r="AL365" s="85"/>
      <c r="AM365" s="34"/>
      <c r="AN365" s="34"/>
      <c r="AO365" s="34"/>
      <c r="AP365" s="85"/>
      <c r="AQ365" s="84"/>
      <c r="AR365" s="86"/>
      <c r="AT365" s="77"/>
      <c r="AV365" s="203"/>
      <c r="AW365" s="34"/>
      <c r="AX365" s="34"/>
      <c r="AY365" s="93"/>
      <c r="AZ365" s="34"/>
      <c r="BA365" s="34"/>
    </row>
    <row r="366" spans="4:53" s="15" customFormat="1" ht="12.6" customHeight="1">
      <c r="D366" s="77"/>
      <c r="F366" s="206"/>
      <c r="G366" s="164"/>
      <c r="H366" s="164"/>
      <c r="I366" s="164"/>
      <c r="J366" s="164"/>
      <c r="K366" s="183"/>
      <c r="L366" s="164"/>
      <c r="M366" s="164"/>
      <c r="N366" s="186"/>
      <c r="O366" s="186"/>
      <c r="P366" s="164"/>
      <c r="Q366" s="164"/>
      <c r="R366" s="164"/>
      <c r="S366" s="164"/>
      <c r="T366" s="164"/>
      <c r="U366" s="164"/>
      <c r="V366" s="164"/>
      <c r="W366" s="164"/>
      <c r="X366" s="164"/>
      <c r="Y366" s="187"/>
      <c r="AA366" s="77"/>
      <c r="AC366" s="206"/>
      <c r="AD366" s="34"/>
      <c r="AE366" s="34"/>
      <c r="AF366" s="34"/>
      <c r="AG366" s="34"/>
      <c r="AH366" s="34"/>
      <c r="AI366" s="85"/>
      <c r="AJ366" s="34"/>
      <c r="AK366" s="85"/>
      <c r="AL366" s="85"/>
      <c r="AM366" s="34"/>
      <c r="AN366" s="34"/>
      <c r="AO366" s="34"/>
      <c r="AP366" s="85"/>
      <c r="AQ366" s="84"/>
      <c r="AR366" s="86"/>
      <c r="AT366" s="77"/>
      <c r="AV366" s="203"/>
      <c r="AW366" s="34"/>
      <c r="AX366" s="34"/>
      <c r="AY366" s="93"/>
      <c r="AZ366" s="34"/>
      <c r="BA366" s="34"/>
    </row>
    <row r="367" spans="4:53" s="15" customFormat="1" ht="12.6" customHeight="1">
      <c r="D367" s="77"/>
      <c r="F367" s="206"/>
      <c r="G367" s="164"/>
      <c r="H367" s="164"/>
      <c r="I367" s="164"/>
      <c r="J367" s="164"/>
      <c r="K367" s="183"/>
      <c r="L367" s="164"/>
      <c r="M367" s="164"/>
      <c r="N367" s="186"/>
      <c r="O367" s="186"/>
      <c r="P367" s="164"/>
      <c r="Q367" s="164"/>
      <c r="R367" s="164"/>
      <c r="S367" s="164"/>
      <c r="T367" s="164"/>
      <c r="U367" s="164"/>
      <c r="V367" s="164"/>
      <c r="W367" s="164"/>
      <c r="X367" s="164"/>
      <c r="Y367" s="187"/>
      <c r="AA367" s="77"/>
      <c r="AC367" s="206"/>
      <c r="AD367" s="34"/>
      <c r="AE367" s="34"/>
      <c r="AF367" s="34"/>
      <c r="AG367" s="34"/>
      <c r="AH367" s="34"/>
      <c r="AI367" s="85"/>
      <c r="AJ367" s="34"/>
      <c r="AK367" s="85"/>
      <c r="AL367" s="85"/>
      <c r="AM367" s="34"/>
      <c r="AN367" s="34"/>
      <c r="AO367" s="34"/>
      <c r="AP367" s="85"/>
      <c r="AQ367" s="84"/>
      <c r="AR367" s="86"/>
      <c r="AT367" s="77"/>
      <c r="AV367" s="203"/>
      <c r="AW367" s="34"/>
      <c r="AX367" s="34"/>
      <c r="AY367" s="93"/>
      <c r="AZ367" s="34"/>
      <c r="BA367" s="34"/>
    </row>
    <row r="368" spans="4:53" s="15" customFormat="1" ht="12.6" customHeight="1">
      <c r="D368" s="77"/>
      <c r="F368" s="206"/>
      <c r="G368" s="164"/>
      <c r="H368" s="164"/>
      <c r="I368" s="164"/>
      <c r="J368" s="164"/>
      <c r="K368" s="183"/>
      <c r="L368" s="164"/>
      <c r="M368" s="164"/>
      <c r="N368" s="186"/>
      <c r="O368" s="186"/>
      <c r="P368" s="164"/>
      <c r="Q368" s="164"/>
      <c r="R368" s="164"/>
      <c r="S368" s="164"/>
      <c r="T368" s="164"/>
      <c r="U368" s="164"/>
      <c r="V368" s="164"/>
      <c r="W368" s="164"/>
      <c r="X368" s="164"/>
      <c r="Y368" s="187"/>
      <c r="AA368" s="77"/>
      <c r="AC368" s="206"/>
      <c r="AD368" s="34"/>
      <c r="AE368" s="34"/>
      <c r="AF368" s="34"/>
      <c r="AG368" s="34"/>
      <c r="AH368" s="34"/>
      <c r="AI368" s="85"/>
      <c r="AJ368" s="34"/>
      <c r="AK368" s="85"/>
      <c r="AL368" s="85"/>
      <c r="AM368" s="34"/>
      <c r="AN368" s="34"/>
      <c r="AO368" s="34"/>
      <c r="AP368" s="85"/>
      <c r="AQ368" s="84"/>
      <c r="AR368" s="86"/>
      <c r="AT368" s="77"/>
      <c r="AV368" s="203"/>
      <c r="AW368" s="34"/>
      <c r="AX368" s="34"/>
      <c r="AY368" s="93"/>
      <c r="AZ368" s="34"/>
      <c r="BA368" s="34"/>
    </row>
    <row r="369" spans="4:53" s="15" customFormat="1" ht="12.6" customHeight="1">
      <c r="D369" s="77"/>
      <c r="F369" s="206"/>
      <c r="G369" s="164"/>
      <c r="H369" s="164"/>
      <c r="I369" s="164"/>
      <c r="J369" s="164"/>
      <c r="K369" s="183"/>
      <c r="L369" s="164"/>
      <c r="M369" s="164"/>
      <c r="N369" s="186"/>
      <c r="O369" s="186"/>
      <c r="P369" s="164"/>
      <c r="Q369" s="164"/>
      <c r="R369" s="164"/>
      <c r="S369" s="164"/>
      <c r="T369" s="164"/>
      <c r="U369" s="164"/>
      <c r="V369" s="164"/>
      <c r="W369" s="164"/>
      <c r="X369" s="164"/>
      <c r="Y369" s="187"/>
      <c r="AA369" s="77"/>
      <c r="AC369" s="206"/>
      <c r="AD369" s="34"/>
      <c r="AE369" s="34"/>
      <c r="AF369" s="34"/>
      <c r="AG369" s="34"/>
      <c r="AH369" s="34"/>
      <c r="AI369" s="85"/>
      <c r="AJ369" s="34"/>
      <c r="AK369" s="85"/>
      <c r="AL369" s="85"/>
      <c r="AM369" s="34"/>
      <c r="AN369" s="34"/>
      <c r="AO369" s="34"/>
      <c r="AP369" s="85"/>
      <c r="AQ369" s="84"/>
      <c r="AR369" s="86"/>
      <c r="AT369" s="77"/>
      <c r="AV369" s="203"/>
      <c r="AW369" s="34"/>
      <c r="AX369" s="34"/>
      <c r="AY369" s="93"/>
      <c r="AZ369" s="34"/>
      <c r="BA369" s="34"/>
    </row>
    <row r="370" spans="4:53" s="15" customFormat="1" ht="12.6" customHeight="1">
      <c r="D370" s="77"/>
      <c r="F370" s="206"/>
      <c r="G370" s="164"/>
      <c r="H370" s="164"/>
      <c r="I370" s="164"/>
      <c r="J370" s="164"/>
      <c r="K370" s="183"/>
      <c r="L370" s="164"/>
      <c r="M370" s="164"/>
      <c r="N370" s="186"/>
      <c r="O370" s="186"/>
      <c r="P370" s="164"/>
      <c r="Q370" s="164"/>
      <c r="R370" s="164"/>
      <c r="S370" s="164"/>
      <c r="T370" s="164"/>
      <c r="U370" s="164"/>
      <c r="V370" s="164"/>
      <c r="W370" s="164"/>
      <c r="X370" s="164"/>
      <c r="Y370" s="187"/>
      <c r="AA370" s="77"/>
      <c r="AC370" s="206"/>
      <c r="AD370" s="34"/>
      <c r="AE370" s="34"/>
      <c r="AF370" s="34"/>
      <c r="AG370" s="34"/>
      <c r="AH370" s="34"/>
      <c r="AI370" s="85"/>
      <c r="AJ370" s="34"/>
      <c r="AK370" s="85"/>
      <c r="AL370" s="85"/>
      <c r="AM370" s="34"/>
      <c r="AN370" s="34"/>
      <c r="AO370" s="34"/>
      <c r="AP370" s="85"/>
      <c r="AQ370" s="84"/>
      <c r="AR370" s="86"/>
      <c r="AT370" s="77"/>
      <c r="AV370" s="203"/>
      <c r="AW370" s="34"/>
      <c r="AX370" s="34"/>
      <c r="AY370" s="93"/>
      <c r="AZ370" s="34"/>
      <c r="BA370" s="34"/>
    </row>
    <row r="371" spans="4:53" s="15" customFormat="1" ht="12.6" customHeight="1">
      <c r="D371" s="77"/>
      <c r="F371" s="206"/>
      <c r="G371" s="164"/>
      <c r="H371" s="164"/>
      <c r="I371" s="164"/>
      <c r="J371" s="164"/>
      <c r="K371" s="183"/>
      <c r="L371" s="164"/>
      <c r="M371" s="164"/>
      <c r="N371" s="186"/>
      <c r="O371" s="186"/>
      <c r="P371" s="164"/>
      <c r="Q371" s="164"/>
      <c r="R371" s="164"/>
      <c r="S371" s="164"/>
      <c r="T371" s="164"/>
      <c r="U371" s="164"/>
      <c r="V371" s="164"/>
      <c r="W371" s="164"/>
      <c r="X371" s="164"/>
      <c r="Y371" s="187"/>
      <c r="AA371" s="77"/>
      <c r="AC371" s="206"/>
      <c r="AD371" s="34"/>
      <c r="AE371" s="34"/>
      <c r="AF371" s="34"/>
      <c r="AG371" s="34"/>
      <c r="AH371" s="34"/>
      <c r="AI371" s="85"/>
      <c r="AJ371" s="34"/>
      <c r="AK371" s="85"/>
      <c r="AL371" s="85"/>
      <c r="AM371" s="34"/>
      <c r="AN371" s="34"/>
      <c r="AO371" s="34"/>
      <c r="AP371" s="85"/>
      <c r="AQ371" s="84"/>
      <c r="AR371" s="86"/>
      <c r="AT371" s="77"/>
      <c r="AV371" s="203"/>
      <c r="AW371" s="34"/>
      <c r="AX371" s="34"/>
      <c r="AY371" s="93"/>
      <c r="AZ371" s="34"/>
      <c r="BA371" s="34"/>
    </row>
    <row r="372" spans="4:53" s="15" customFormat="1" ht="12.6" customHeight="1">
      <c r="D372" s="77"/>
      <c r="F372" s="206"/>
      <c r="G372" s="164"/>
      <c r="H372" s="164"/>
      <c r="I372" s="164"/>
      <c r="J372" s="164"/>
      <c r="K372" s="183"/>
      <c r="L372" s="164"/>
      <c r="M372" s="164"/>
      <c r="N372" s="186"/>
      <c r="O372" s="186"/>
      <c r="P372" s="164"/>
      <c r="Q372" s="164"/>
      <c r="R372" s="164"/>
      <c r="S372" s="164"/>
      <c r="T372" s="164"/>
      <c r="U372" s="164"/>
      <c r="V372" s="164"/>
      <c r="W372" s="164"/>
      <c r="X372" s="164"/>
      <c r="Y372" s="187"/>
      <c r="AA372" s="77"/>
      <c r="AC372" s="206"/>
      <c r="AD372" s="34"/>
      <c r="AE372" s="34"/>
      <c r="AF372" s="34"/>
      <c r="AG372" s="34"/>
      <c r="AH372" s="34"/>
      <c r="AI372" s="85"/>
      <c r="AJ372" s="34"/>
      <c r="AK372" s="85"/>
      <c r="AL372" s="85"/>
      <c r="AM372" s="34"/>
      <c r="AN372" s="34"/>
      <c r="AO372" s="34"/>
      <c r="AP372" s="85"/>
      <c r="AQ372" s="84"/>
      <c r="AR372" s="86"/>
      <c r="AT372" s="77"/>
      <c r="AV372" s="203"/>
      <c r="AW372" s="34"/>
      <c r="AX372" s="34"/>
      <c r="AY372" s="93"/>
      <c r="AZ372" s="34"/>
      <c r="BA372" s="34"/>
    </row>
    <row r="373" spans="4:53" s="15" customFormat="1" ht="12.6" customHeight="1">
      <c r="D373" s="77"/>
      <c r="F373" s="206"/>
      <c r="G373" s="164"/>
      <c r="H373" s="164"/>
      <c r="I373" s="164"/>
      <c r="J373" s="164"/>
      <c r="K373" s="183"/>
      <c r="L373" s="164"/>
      <c r="M373" s="164"/>
      <c r="N373" s="186"/>
      <c r="O373" s="186"/>
      <c r="P373" s="164"/>
      <c r="Q373" s="164"/>
      <c r="R373" s="164"/>
      <c r="S373" s="164"/>
      <c r="T373" s="164"/>
      <c r="U373" s="164"/>
      <c r="V373" s="164"/>
      <c r="W373" s="164"/>
      <c r="X373" s="164"/>
      <c r="Y373" s="187"/>
      <c r="AA373" s="77"/>
      <c r="AC373" s="206"/>
      <c r="AD373" s="34"/>
      <c r="AE373" s="34"/>
      <c r="AF373" s="34"/>
      <c r="AG373" s="34"/>
      <c r="AH373" s="34"/>
      <c r="AI373" s="85"/>
      <c r="AJ373" s="34"/>
      <c r="AK373" s="85"/>
      <c r="AL373" s="85"/>
      <c r="AM373" s="34"/>
      <c r="AN373" s="34"/>
      <c r="AO373" s="34"/>
      <c r="AP373" s="85"/>
      <c r="AQ373" s="84"/>
      <c r="AR373" s="86"/>
      <c r="AT373" s="77"/>
      <c r="AV373" s="203"/>
      <c r="AW373" s="34"/>
      <c r="AX373" s="34"/>
      <c r="AY373" s="93"/>
      <c r="AZ373" s="34"/>
      <c r="BA373" s="34"/>
    </row>
    <row r="374" spans="4:53" s="15" customFormat="1" ht="12.6" customHeight="1">
      <c r="D374" s="77"/>
      <c r="F374" s="206"/>
      <c r="G374" s="164"/>
      <c r="H374" s="164"/>
      <c r="I374" s="164"/>
      <c r="J374" s="164"/>
      <c r="K374" s="183"/>
      <c r="L374" s="164"/>
      <c r="M374" s="164"/>
      <c r="N374" s="186"/>
      <c r="O374" s="186"/>
      <c r="P374" s="164"/>
      <c r="Q374" s="164"/>
      <c r="R374" s="164"/>
      <c r="S374" s="164"/>
      <c r="T374" s="164"/>
      <c r="U374" s="164"/>
      <c r="V374" s="164"/>
      <c r="W374" s="164"/>
      <c r="X374" s="164"/>
      <c r="Y374" s="187"/>
      <c r="AA374" s="77"/>
      <c r="AC374" s="206"/>
      <c r="AD374" s="34"/>
      <c r="AE374" s="34"/>
      <c r="AF374" s="34"/>
      <c r="AG374" s="34"/>
      <c r="AH374" s="34"/>
      <c r="AI374" s="85"/>
      <c r="AJ374" s="34"/>
      <c r="AK374" s="85"/>
      <c r="AL374" s="85"/>
      <c r="AM374" s="34"/>
      <c r="AN374" s="34"/>
      <c r="AO374" s="34"/>
      <c r="AP374" s="85"/>
      <c r="AQ374" s="84"/>
      <c r="AR374" s="86"/>
      <c r="AT374" s="77"/>
      <c r="AV374" s="203"/>
      <c r="AW374" s="34"/>
      <c r="AX374" s="34"/>
      <c r="AY374" s="93"/>
      <c r="AZ374" s="34"/>
      <c r="BA374" s="34"/>
    </row>
    <row r="375" spans="4:53" s="15" customFormat="1" ht="12.6" customHeight="1">
      <c r="D375" s="77"/>
      <c r="F375" s="206"/>
      <c r="G375" s="164"/>
      <c r="H375" s="164"/>
      <c r="I375" s="164"/>
      <c r="J375" s="164"/>
      <c r="K375" s="183"/>
      <c r="L375" s="164"/>
      <c r="M375" s="164"/>
      <c r="N375" s="186"/>
      <c r="O375" s="186"/>
      <c r="P375" s="164"/>
      <c r="Q375" s="164"/>
      <c r="R375" s="164"/>
      <c r="S375" s="164"/>
      <c r="T375" s="164"/>
      <c r="U375" s="164"/>
      <c r="V375" s="164"/>
      <c r="W375" s="164"/>
      <c r="X375" s="164"/>
      <c r="Y375" s="187"/>
      <c r="AA375" s="77"/>
      <c r="AC375" s="206"/>
      <c r="AD375" s="34"/>
      <c r="AE375" s="34"/>
      <c r="AF375" s="34"/>
      <c r="AG375" s="34"/>
      <c r="AH375" s="34"/>
      <c r="AI375" s="85"/>
      <c r="AJ375" s="34"/>
      <c r="AK375" s="85"/>
      <c r="AL375" s="85"/>
      <c r="AM375" s="34"/>
      <c r="AN375" s="34"/>
      <c r="AO375" s="34"/>
      <c r="AP375" s="85"/>
      <c r="AQ375" s="84"/>
      <c r="AR375" s="86"/>
      <c r="AT375" s="77"/>
      <c r="AV375" s="203"/>
      <c r="AW375" s="34"/>
      <c r="AX375" s="34"/>
      <c r="AY375" s="93"/>
      <c r="AZ375" s="34"/>
      <c r="BA375" s="34"/>
    </row>
    <row r="376" spans="4:53" s="15" customFormat="1" ht="12.6" customHeight="1">
      <c r="D376" s="77"/>
      <c r="F376" s="206"/>
      <c r="G376" s="164"/>
      <c r="H376" s="164"/>
      <c r="I376" s="164"/>
      <c r="J376" s="164"/>
      <c r="K376" s="183"/>
      <c r="L376" s="164"/>
      <c r="M376" s="164"/>
      <c r="N376" s="186"/>
      <c r="O376" s="186"/>
      <c r="P376" s="164"/>
      <c r="Q376" s="164"/>
      <c r="R376" s="164"/>
      <c r="S376" s="164"/>
      <c r="T376" s="164"/>
      <c r="U376" s="164"/>
      <c r="V376" s="164"/>
      <c r="W376" s="164"/>
      <c r="X376" s="164"/>
      <c r="Y376" s="187"/>
      <c r="AA376" s="77"/>
      <c r="AC376" s="206"/>
      <c r="AD376" s="34"/>
      <c r="AE376" s="34"/>
      <c r="AF376" s="34"/>
      <c r="AG376" s="34"/>
      <c r="AH376" s="34"/>
      <c r="AI376" s="85"/>
      <c r="AJ376" s="34"/>
      <c r="AK376" s="85"/>
      <c r="AL376" s="85"/>
      <c r="AM376" s="34"/>
      <c r="AN376" s="34"/>
      <c r="AO376" s="34"/>
      <c r="AP376" s="85"/>
      <c r="AQ376" s="84"/>
      <c r="AR376" s="86"/>
      <c r="AT376" s="77"/>
      <c r="AV376" s="203"/>
      <c r="AW376" s="34"/>
      <c r="AX376" s="34"/>
      <c r="AY376" s="93"/>
      <c r="AZ376" s="34"/>
      <c r="BA376" s="34"/>
    </row>
    <row r="377" spans="4:53" s="15" customFormat="1" ht="12.6" customHeight="1">
      <c r="D377" s="77"/>
      <c r="F377" s="206"/>
      <c r="G377" s="164"/>
      <c r="H377" s="164"/>
      <c r="I377" s="164"/>
      <c r="J377" s="164"/>
      <c r="K377" s="183"/>
      <c r="L377" s="164"/>
      <c r="M377" s="164"/>
      <c r="N377" s="186"/>
      <c r="O377" s="186"/>
      <c r="P377" s="164"/>
      <c r="Q377" s="164"/>
      <c r="R377" s="164"/>
      <c r="S377" s="164"/>
      <c r="T377" s="164"/>
      <c r="U377" s="164"/>
      <c r="V377" s="164"/>
      <c r="W377" s="164"/>
      <c r="X377" s="164"/>
      <c r="Y377" s="187"/>
      <c r="AA377" s="77"/>
      <c r="AC377" s="206"/>
      <c r="AD377" s="34"/>
      <c r="AE377" s="34"/>
      <c r="AF377" s="34"/>
      <c r="AG377" s="34"/>
      <c r="AH377" s="34"/>
      <c r="AI377" s="85"/>
      <c r="AJ377" s="34"/>
      <c r="AK377" s="85"/>
      <c r="AL377" s="85"/>
      <c r="AM377" s="34"/>
      <c r="AN377" s="34"/>
      <c r="AO377" s="34"/>
      <c r="AP377" s="85"/>
      <c r="AQ377" s="84"/>
      <c r="AR377" s="86"/>
      <c r="AT377" s="77"/>
      <c r="AV377" s="203"/>
      <c r="AW377" s="34"/>
      <c r="AX377" s="34"/>
      <c r="AY377" s="93"/>
      <c r="AZ377" s="34"/>
      <c r="BA377" s="34"/>
    </row>
    <row r="378" spans="4:53" s="15" customFormat="1" ht="12.6" customHeight="1">
      <c r="D378" s="77"/>
      <c r="F378" s="206"/>
      <c r="G378" s="164"/>
      <c r="H378" s="164"/>
      <c r="I378" s="164"/>
      <c r="J378" s="164"/>
      <c r="K378" s="183"/>
      <c r="L378" s="164"/>
      <c r="M378" s="164"/>
      <c r="N378" s="186"/>
      <c r="O378" s="186"/>
      <c r="P378" s="164"/>
      <c r="Q378" s="164"/>
      <c r="R378" s="164"/>
      <c r="S378" s="164"/>
      <c r="T378" s="164"/>
      <c r="U378" s="164"/>
      <c r="V378" s="164"/>
      <c r="W378" s="164"/>
      <c r="X378" s="164"/>
      <c r="Y378" s="187"/>
      <c r="AA378" s="77"/>
      <c r="AC378" s="206"/>
      <c r="AD378" s="34"/>
      <c r="AE378" s="34"/>
      <c r="AF378" s="34"/>
      <c r="AG378" s="34"/>
      <c r="AH378" s="34"/>
      <c r="AI378" s="85"/>
      <c r="AJ378" s="34"/>
      <c r="AK378" s="85"/>
      <c r="AL378" s="85"/>
      <c r="AM378" s="34"/>
      <c r="AN378" s="34"/>
      <c r="AO378" s="34"/>
      <c r="AP378" s="85"/>
      <c r="AQ378" s="84"/>
      <c r="AR378" s="86"/>
      <c r="AT378" s="77"/>
      <c r="AV378" s="203"/>
      <c r="AW378" s="34"/>
      <c r="AX378" s="34"/>
      <c r="AY378" s="93"/>
      <c r="AZ378" s="34"/>
      <c r="BA378" s="34"/>
    </row>
    <row r="379" spans="4:53" s="15" customFormat="1" ht="12.6" customHeight="1">
      <c r="D379" s="77"/>
      <c r="F379" s="206"/>
      <c r="G379" s="164"/>
      <c r="H379" s="164"/>
      <c r="I379" s="164"/>
      <c r="J379" s="164"/>
      <c r="K379" s="183"/>
      <c r="L379" s="164"/>
      <c r="M379" s="164"/>
      <c r="N379" s="186"/>
      <c r="O379" s="186"/>
      <c r="P379" s="164"/>
      <c r="Q379" s="164"/>
      <c r="R379" s="164"/>
      <c r="S379" s="164"/>
      <c r="T379" s="164"/>
      <c r="U379" s="164"/>
      <c r="V379" s="164"/>
      <c r="W379" s="164"/>
      <c r="X379" s="164"/>
      <c r="Y379" s="187"/>
      <c r="AA379" s="77"/>
      <c r="AC379" s="206"/>
      <c r="AD379" s="34"/>
      <c r="AE379" s="34"/>
      <c r="AF379" s="34"/>
      <c r="AG379" s="34"/>
      <c r="AH379" s="34"/>
      <c r="AI379" s="85"/>
      <c r="AJ379" s="34"/>
      <c r="AK379" s="85"/>
      <c r="AL379" s="85"/>
      <c r="AM379" s="34"/>
      <c r="AN379" s="34"/>
      <c r="AO379" s="34"/>
      <c r="AP379" s="85"/>
      <c r="AQ379" s="84"/>
      <c r="AR379" s="86"/>
      <c r="AT379" s="77"/>
      <c r="AV379" s="203"/>
      <c r="AW379" s="34"/>
      <c r="AX379" s="34"/>
      <c r="AY379" s="93"/>
      <c r="AZ379" s="34"/>
      <c r="BA379" s="34"/>
    </row>
    <row r="380" spans="4:53" s="15" customFormat="1" ht="12.6" customHeight="1">
      <c r="D380" s="77"/>
      <c r="F380" s="206"/>
      <c r="G380" s="164"/>
      <c r="H380" s="164"/>
      <c r="I380" s="164"/>
      <c r="J380" s="164"/>
      <c r="K380" s="183"/>
      <c r="L380" s="164"/>
      <c r="M380" s="164"/>
      <c r="N380" s="186"/>
      <c r="O380" s="186"/>
      <c r="P380" s="164"/>
      <c r="Q380" s="164"/>
      <c r="R380" s="164"/>
      <c r="S380" s="164"/>
      <c r="T380" s="164"/>
      <c r="U380" s="164"/>
      <c r="V380" s="164"/>
      <c r="W380" s="164"/>
      <c r="X380" s="164"/>
      <c r="Y380" s="187"/>
      <c r="AA380" s="77"/>
      <c r="AC380" s="206"/>
      <c r="AD380" s="34"/>
      <c r="AE380" s="34"/>
      <c r="AF380" s="34"/>
      <c r="AG380" s="34"/>
      <c r="AH380" s="34"/>
      <c r="AI380" s="85"/>
      <c r="AJ380" s="34"/>
      <c r="AK380" s="85"/>
      <c r="AL380" s="85"/>
      <c r="AM380" s="34"/>
      <c r="AN380" s="34"/>
      <c r="AO380" s="34"/>
      <c r="AP380" s="85"/>
      <c r="AQ380" s="84"/>
      <c r="AR380" s="86"/>
      <c r="AT380" s="77"/>
      <c r="AV380" s="203"/>
      <c r="AW380" s="34"/>
      <c r="AX380" s="34"/>
      <c r="AY380" s="93"/>
      <c r="AZ380" s="34"/>
      <c r="BA380" s="34"/>
    </row>
    <row r="381" spans="4:53" s="15" customFormat="1" ht="12.6" customHeight="1">
      <c r="D381" s="77"/>
      <c r="F381" s="206"/>
      <c r="G381" s="164"/>
      <c r="H381" s="164"/>
      <c r="I381" s="164"/>
      <c r="J381" s="164"/>
      <c r="K381" s="183"/>
      <c r="L381" s="164"/>
      <c r="M381" s="164"/>
      <c r="N381" s="186"/>
      <c r="O381" s="186"/>
      <c r="P381" s="164"/>
      <c r="Q381" s="164"/>
      <c r="R381" s="164"/>
      <c r="S381" s="164"/>
      <c r="T381" s="164"/>
      <c r="U381" s="164"/>
      <c r="V381" s="164"/>
      <c r="W381" s="164"/>
      <c r="X381" s="164"/>
      <c r="Y381" s="187"/>
      <c r="AA381" s="77"/>
      <c r="AC381" s="206"/>
      <c r="AD381" s="34"/>
      <c r="AE381" s="34"/>
      <c r="AF381" s="34"/>
      <c r="AG381" s="34"/>
      <c r="AH381" s="34"/>
      <c r="AI381" s="85"/>
      <c r="AJ381" s="34"/>
      <c r="AK381" s="85"/>
      <c r="AL381" s="85"/>
      <c r="AM381" s="34"/>
      <c r="AN381" s="34"/>
      <c r="AO381" s="34"/>
      <c r="AP381" s="85"/>
      <c r="AQ381" s="84"/>
      <c r="AR381" s="86"/>
      <c r="AT381" s="77"/>
      <c r="AV381" s="203"/>
      <c r="AW381" s="34"/>
      <c r="AX381" s="34"/>
      <c r="AY381" s="93"/>
      <c r="AZ381" s="34"/>
      <c r="BA381" s="34"/>
    </row>
    <row r="382" spans="4:53" s="15" customFormat="1" ht="12.6" customHeight="1">
      <c r="D382" s="77"/>
      <c r="F382" s="206"/>
      <c r="G382" s="164"/>
      <c r="H382" s="164"/>
      <c r="I382" s="164"/>
      <c r="J382" s="164"/>
      <c r="K382" s="183"/>
      <c r="L382" s="164"/>
      <c r="M382" s="164"/>
      <c r="N382" s="186"/>
      <c r="O382" s="186"/>
      <c r="P382" s="164"/>
      <c r="Q382" s="164"/>
      <c r="R382" s="164"/>
      <c r="S382" s="164"/>
      <c r="T382" s="164"/>
      <c r="U382" s="164"/>
      <c r="V382" s="164"/>
      <c r="W382" s="164"/>
      <c r="X382" s="164"/>
      <c r="Y382" s="187"/>
      <c r="AA382" s="77"/>
      <c r="AC382" s="206"/>
      <c r="AD382" s="34"/>
      <c r="AE382" s="34"/>
      <c r="AF382" s="34"/>
      <c r="AG382" s="34"/>
      <c r="AH382" s="34"/>
      <c r="AI382" s="85"/>
      <c r="AJ382" s="34"/>
      <c r="AK382" s="85"/>
      <c r="AL382" s="85"/>
      <c r="AM382" s="34"/>
      <c r="AN382" s="34"/>
      <c r="AO382" s="34"/>
      <c r="AP382" s="85"/>
      <c r="AQ382" s="84"/>
      <c r="AR382" s="86"/>
      <c r="AT382" s="77"/>
      <c r="AV382" s="203"/>
      <c r="AW382" s="34"/>
      <c r="AX382" s="34"/>
      <c r="AY382" s="93"/>
      <c r="AZ382" s="34"/>
      <c r="BA382" s="34"/>
    </row>
    <row r="383" spans="4:53" s="15" customFormat="1" ht="12.6" customHeight="1">
      <c r="D383" s="77"/>
      <c r="F383" s="206"/>
      <c r="G383" s="164"/>
      <c r="H383" s="164"/>
      <c r="I383" s="164"/>
      <c r="J383" s="164"/>
      <c r="K383" s="183"/>
      <c r="L383" s="164"/>
      <c r="M383" s="164"/>
      <c r="N383" s="186"/>
      <c r="O383" s="186"/>
      <c r="P383" s="164"/>
      <c r="Q383" s="164"/>
      <c r="R383" s="164"/>
      <c r="S383" s="164"/>
      <c r="T383" s="164"/>
      <c r="U383" s="164"/>
      <c r="V383" s="164"/>
      <c r="W383" s="164"/>
      <c r="X383" s="164"/>
      <c r="Y383" s="187"/>
      <c r="AA383" s="77"/>
      <c r="AC383" s="206"/>
      <c r="AD383" s="34"/>
      <c r="AE383" s="34"/>
      <c r="AF383" s="34"/>
      <c r="AG383" s="34"/>
      <c r="AH383" s="34"/>
      <c r="AI383" s="85"/>
      <c r="AJ383" s="34"/>
      <c r="AK383" s="85"/>
      <c r="AL383" s="85"/>
      <c r="AM383" s="34"/>
      <c r="AN383" s="34"/>
      <c r="AO383" s="34"/>
      <c r="AP383" s="85"/>
      <c r="AQ383" s="84"/>
      <c r="AR383" s="86"/>
      <c r="AT383" s="77"/>
      <c r="AV383" s="203"/>
      <c r="AW383" s="34"/>
      <c r="AX383" s="34"/>
      <c r="AY383" s="93"/>
      <c r="AZ383" s="34"/>
      <c r="BA383" s="34"/>
    </row>
    <row r="384" spans="4:53" s="15" customFormat="1" ht="12.6" customHeight="1">
      <c r="D384" s="77"/>
      <c r="F384" s="206"/>
      <c r="G384" s="164"/>
      <c r="H384" s="164"/>
      <c r="I384" s="164"/>
      <c r="J384" s="164"/>
      <c r="K384" s="183"/>
      <c r="L384" s="164"/>
      <c r="M384" s="164"/>
      <c r="N384" s="186"/>
      <c r="O384" s="186"/>
      <c r="P384" s="164"/>
      <c r="Q384" s="164"/>
      <c r="R384" s="164"/>
      <c r="S384" s="164"/>
      <c r="T384" s="164"/>
      <c r="U384" s="164"/>
      <c r="V384" s="164"/>
      <c r="W384" s="164"/>
      <c r="X384" s="164"/>
      <c r="Y384" s="187"/>
      <c r="AA384" s="77"/>
      <c r="AC384" s="206"/>
      <c r="AD384" s="34"/>
      <c r="AE384" s="34"/>
      <c r="AF384" s="34"/>
      <c r="AG384" s="34"/>
      <c r="AH384" s="34"/>
      <c r="AI384" s="85"/>
      <c r="AJ384" s="34"/>
      <c r="AK384" s="85"/>
      <c r="AL384" s="85"/>
      <c r="AM384" s="34"/>
      <c r="AN384" s="34"/>
      <c r="AO384" s="34"/>
      <c r="AP384" s="85"/>
      <c r="AQ384" s="84"/>
      <c r="AR384" s="86"/>
      <c r="AT384" s="77"/>
      <c r="AV384" s="203"/>
      <c r="AW384" s="34"/>
      <c r="AX384" s="34"/>
      <c r="AY384" s="93"/>
      <c r="AZ384" s="34"/>
      <c r="BA384" s="34"/>
    </row>
    <row r="385" spans="4:53" s="15" customFormat="1" ht="12.6" customHeight="1">
      <c r="D385" s="77"/>
      <c r="F385" s="206"/>
      <c r="G385" s="164"/>
      <c r="H385" s="164"/>
      <c r="I385" s="164"/>
      <c r="J385" s="164"/>
      <c r="K385" s="183"/>
      <c r="L385" s="164"/>
      <c r="M385" s="164"/>
      <c r="N385" s="186"/>
      <c r="O385" s="186"/>
      <c r="P385" s="164"/>
      <c r="Q385" s="164"/>
      <c r="R385" s="164"/>
      <c r="S385" s="164"/>
      <c r="T385" s="164"/>
      <c r="U385" s="164"/>
      <c r="V385" s="164"/>
      <c r="W385" s="164"/>
      <c r="X385" s="164"/>
      <c r="Y385" s="187"/>
      <c r="AA385" s="77"/>
      <c r="AC385" s="206"/>
      <c r="AD385" s="34"/>
      <c r="AE385" s="34"/>
      <c r="AF385" s="34"/>
      <c r="AG385" s="34"/>
      <c r="AH385" s="34"/>
      <c r="AI385" s="85"/>
      <c r="AJ385" s="34"/>
      <c r="AK385" s="85"/>
      <c r="AL385" s="85"/>
      <c r="AM385" s="34"/>
      <c r="AN385" s="34"/>
      <c r="AO385" s="34"/>
      <c r="AP385" s="85"/>
      <c r="AQ385" s="84"/>
      <c r="AR385" s="86"/>
      <c r="AT385" s="77"/>
      <c r="AV385" s="203"/>
      <c r="AW385" s="34"/>
      <c r="AX385" s="34"/>
      <c r="AY385" s="93"/>
      <c r="AZ385" s="34"/>
      <c r="BA385" s="34"/>
    </row>
    <row r="386" spans="4:53" s="15" customFormat="1" ht="12.6" customHeight="1">
      <c r="D386" s="77"/>
      <c r="F386" s="206"/>
      <c r="G386" s="164"/>
      <c r="H386" s="164"/>
      <c r="I386" s="164"/>
      <c r="J386" s="164"/>
      <c r="K386" s="183"/>
      <c r="L386" s="164"/>
      <c r="M386" s="164"/>
      <c r="N386" s="186"/>
      <c r="O386" s="186"/>
      <c r="P386" s="164"/>
      <c r="Q386" s="164"/>
      <c r="R386" s="164"/>
      <c r="S386" s="164"/>
      <c r="T386" s="164"/>
      <c r="U386" s="164"/>
      <c r="V386" s="164"/>
      <c r="W386" s="164"/>
      <c r="X386" s="164"/>
      <c r="Y386" s="187"/>
      <c r="AA386" s="77"/>
      <c r="AC386" s="206"/>
      <c r="AD386" s="34"/>
      <c r="AE386" s="34"/>
      <c r="AF386" s="34"/>
      <c r="AG386" s="34"/>
      <c r="AH386" s="34"/>
      <c r="AI386" s="85"/>
      <c r="AJ386" s="34"/>
      <c r="AK386" s="85"/>
      <c r="AL386" s="85"/>
      <c r="AM386" s="34"/>
      <c r="AN386" s="34"/>
      <c r="AO386" s="34"/>
      <c r="AP386" s="85"/>
      <c r="AQ386" s="84"/>
      <c r="AR386" s="86"/>
      <c r="AT386" s="77"/>
      <c r="AV386" s="203"/>
      <c r="AW386" s="34"/>
      <c r="AX386" s="34"/>
      <c r="AY386" s="93"/>
      <c r="AZ386" s="34"/>
      <c r="BA386" s="34"/>
    </row>
    <row r="387" spans="4:53" s="15" customFormat="1" ht="12.6" customHeight="1">
      <c r="D387" s="77"/>
      <c r="F387" s="206"/>
      <c r="G387" s="164"/>
      <c r="H387" s="164"/>
      <c r="I387" s="164"/>
      <c r="J387" s="164"/>
      <c r="K387" s="183"/>
      <c r="L387" s="164"/>
      <c r="M387" s="164"/>
      <c r="N387" s="186"/>
      <c r="O387" s="186"/>
      <c r="P387" s="164"/>
      <c r="Q387" s="164"/>
      <c r="R387" s="164"/>
      <c r="S387" s="164"/>
      <c r="T387" s="164"/>
      <c r="U387" s="164"/>
      <c r="V387" s="164"/>
      <c r="W387" s="164"/>
      <c r="X387" s="164"/>
      <c r="Y387" s="187"/>
      <c r="AA387" s="77"/>
      <c r="AC387" s="206"/>
      <c r="AD387" s="34"/>
      <c r="AE387" s="34"/>
      <c r="AF387" s="34"/>
      <c r="AG387" s="34"/>
      <c r="AH387" s="34"/>
      <c r="AI387" s="85"/>
      <c r="AJ387" s="34"/>
      <c r="AK387" s="85"/>
      <c r="AL387" s="85"/>
      <c r="AM387" s="34"/>
      <c r="AN387" s="34"/>
      <c r="AO387" s="34"/>
      <c r="AP387" s="85"/>
      <c r="AQ387" s="84"/>
      <c r="AR387" s="86"/>
      <c r="AT387" s="77"/>
      <c r="AV387" s="203"/>
      <c r="AW387" s="34"/>
      <c r="AX387" s="34"/>
      <c r="AY387" s="93"/>
      <c r="AZ387" s="34"/>
      <c r="BA387" s="34"/>
    </row>
    <row r="388" spans="4:53" s="15" customFormat="1" ht="12.6" customHeight="1">
      <c r="D388" s="77"/>
      <c r="F388" s="206"/>
      <c r="G388" s="164"/>
      <c r="H388" s="164"/>
      <c r="I388" s="164"/>
      <c r="J388" s="164"/>
      <c r="K388" s="183"/>
      <c r="L388" s="164"/>
      <c r="M388" s="164"/>
      <c r="N388" s="186"/>
      <c r="O388" s="186"/>
      <c r="P388" s="164"/>
      <c r="Q388" s="164"/>
      <c r="R388" s="164"/>
      <c r="S388" s="164"/>
      <c r="T388" s="164"/>
      <c r="U388" s="164"/>
      <c r="V388" s="164"/>
      <c r="W388" s="164"/>
      <c r="X388" s="164"/>
      <c r="Y388" s="187"/>
      <c r="AA388" s="77"/>
      <c r="AC388" s="206"/>
      <c r="AD388" s="34"/>
      <c r="AE388" s="34"/>
      <c r="AF388" s="34"/>
      <c r="AG388" s="34"/>
      <c r="AH388" s="34"/>
      <c r="AI388" s="85"/>
      <c r="AJ388" s="34"/>
      <c r="AK388" s="85"/>
      <c r="AL388" s="85"/>
      <c r="AM388" s="34"/>
      <c r="AN388" s="34"/>
      <c r="AO388" s="34"/>
      <c r="AP388" s="85"/>
      <c r="AQ388" s="84"/>
      <c r="AR388" s="86"/>
      <c r="AT388" s="77"/>
      <c r="AV388" s="203"/>
      <c r="AW388" s="34"/>
      <c r="AX388" s="34"/>
      <c r="AY388" s="93"/>
      <c r="AZ388" s="34"/>
      <c r="BA388" s="34"/>
    </row>
    <row r="389" spans="4:53" s="15" customFormat="1" ht="12.6" customHeight="1">
      <c r="D389" s="77"/>
      <c r="F389" s="206"/>
      <c r="G389" s="164"/>
      <c r="H389" s="164"/>
      <c r="I389" s="164"/>
      <c r="J389" s="164"/>
      <c r="K389" s="183"/>
      <c r="L389" s="164"/>
      <c r="M389" s="164"/>
      <c r="N389" s="186"/>
      <c r="O389" s="186"/>
      <c r="P389" s="164"/>
      <c r="Q389" s="164"/>
      <c r="R389" s="164"/>
      <c r="S389" s="164"/>
      <c r="T389" s="164"/>
      <c r="U389" s="164"/>
      <c r="V389" s="164"/>
      <c r="W389" s="164"/>
      <c r="X389" s="164"/>
      <c r="Y389" s="187"/>
      <c r="AA389" s="77"/>
      <c r="AC389" s="206"/>
      <c r="AD389" s="34"/>
      <c r="AE389" s="34"/>
      <c r="AF389" s="34"/>
      <c r="AG389" s="34"/>
      <c r="AH389" s="34"/>
      <c r="AI389" s="85"/>
      <c r="AJ389" s="34"/>
      <c r="AK389" s="85"/>
      <c r="AL389" s="85"/>
      <c r="AM389" s="34"/>
      <c r="AN389" s="34"/>
      <c r="AO389" s="34"/>
      <c r="AP389" s="85"/>
      <c r="AQ389" s="84"/>
      <c r="AR389" s="86"/>
      <c r="AT389" s="77"/>
      <c r="AV389" s="203"/>
      <c r="AW389" s="34"/>
      <c r="AX389" s="34"/>
      <c r="AY389" s="93"/>
      <c r="AZ389" s="34"/>
      <c r="BA389" s="34"/>
    </row>
    <row r="390" spans="4:53" s="15" customFormat="1" ht="12.6" customHeight="1">
      <c r="D390" s="77"/>
      <c r="F390" s="206"/>
      <c r="G390" s="164"/>
      <c r="H390" s="164"/>
      <c r="I390" s="164"/>
      <c r="J390" s="164"/>
      <c r="K390" s="183"/>
      <c r="L390" s="164"/>
      <c r="M390" s="164"/>
      <c r="N390" s="186"/>
      <c r="O390" s="186"/>
      <c r="P390" s="164"/>
      <c r="Q390" s="164"/>
      <c r="R390" s="164"/>
      <c r="S390" s="164"/>
      <c r="T390" s="164"/>
      <c r="U390" s="164"/>
      <c r="V390" s="164"/>
      <c r="W390" s="164"/>
      <c r="X390" s="164"/>
      <c r="Y390" s="187"/>
      <c r="AA390" s="77"/>
      <c r="AC390" s="206"/>
      <c r="AD390" s="34"/>
      <c r="AE390" s="34"/>
      <c r="AF390" s="34"/>
      <c r="AG390" s="34"/>
      <c r="AH390" s="34"/>
      <c r="AI390" s="85"/>
      <c r="AJ390" s="34"/>
      <c r="AK390" s="85"/>
      <c r="AL390" s="85"/>
      <c r="AM390" s="34"/>
      <c r="AN390" s="34"/>
      <c r="AO390" s="34"/>
      <c r="AP390" s="85"/>
      <c r="AQ390" s="84"/>
      <c r="AR390" s="86"/>
      <c r="AT390" s="77"/>
      <c r="AV390" s="203"/>
      <c r="AW390" s="34"/>
      <c r="AX390" s="34"/>
      <c r="AY390" s="93"/>
      <c r="AZ390" s="34"/>
      <c r="BA390" s="34"/>
    </row>
    <row r="391" spans="4:53" s="15" customFormat="1" ht="12.6" customHeight="1">
      <c r="D391" s="77"/>
      <c r="F391" s="206"/>
      <c r="G391" s="164"/>
      <c r="H391" s="164"/>
      <c r="I391" s="164"/>
      <c r="J391" s="164"/>
      <c r="K391" s="183"/>
      <c r="L391" s="164"/>
      <c r="M391" s="164"/>
      <c r="N391" s="186"/>
      <c r="O391" s="186"/>
      <c r="P391" s="164"/>
      <c r="Q391" s="164"/>
      <c r="R391" s="164"/>
      <c r="S391" s="164"/>
      <c r="T391" s="164"/>
      <c r="U391" s="164"/>
      <c r="V391" s="164"/>
      <c r="W391" s="164"/>
      <c r="X391" s="164"/>
      <c r="Y391" s="187"/>
      <c r="AA391" s="77"/>
      <c r="AC391" s="206"/>
      <c r="AD391" s="34"/>
      <c r="AE391" s="34"/>
      <c r="AF391" s="34"/>
      <c r="AG391" s="34"/>
      <c r="AH391" s="34"/>
      <c r="AI391" s="85"/>
      <c r="AJ391" s="34"/>
      <c r="AK391" s="85"/>
      <c r="AL391" s="85"/>
      <c r="AM391" s="34"/>
      <c r="AN391" s="34"/>
      <c r="AO391" s="34"/>
      <c r="AP391" s="85"/>
      <c r="AQ391" s="84"/>
      <c r="AR391" s="86"/>
      <c r="AT391" s="77"/>
      <c r="AV391" s="203"/>
      <c r="AW391" s="34"/>
      <c r="AX391" s="34"/>
      <c r="AY391" s="93"/>
      <c r="AZ391" s="34"/>
      <c r="BA391" s="34"/>
    </row>
    <row r="392" spans="4:53" s="15" customFormat="1" ht="12.6" customHeight="1">
      <c r="D392" s="77"/>
      <c r="F392" s="206"/>
      <c r="G392" s="164"/>
      <c r="H392" s="164"/>
      <c r="I392" s="164"/>
      <c r="J392" s="164"/>
      <c r="K392" s="183"/>
      <c r="L392" s="164"/>
      <c r="M392" s="164"/>
      <c r="N392" s="186"/>
      <c r="O392" s="186"/>
      <c r="P392" s="164"/>
      <c r="Q392" s="164"/>
      <c r="R392" s="164"/>
      <c r="S392" s="164"/>
      <c r="T392" s="164"/>
      <c r="U392" s="164"/>
      <c r="V392" s="164"/>
      <c r="W392" s="164"/>
      <c r="X392" s="164"/>
      <c r="Y392" s="187"/>
      <c r="AA392" s="77"/>
      <c r="AC392" s="206"/>
      <c r="AD392" s="34"/>
      <c r="AE392" s="34"/>
      <c r="AF392" s="34"/>
      <c r="AG392" s="34"/>
      <c r="AH392" s="34"/>
      <c r="AI392" s="85"/>
      <c r="AJ392" s="34"/>
      <c r="AK392" s="85"/>
      <c r="AL392" s="85"/>
      <c r="AM392" s="34"/>
      <c r="AN392" s="34"/>
      <c r="AO392" s="34"/>
      <c r="AP392" s="85"/>
      <c r="AQ392" s="84"/>
      <c r="AR392" s="86"/>
      <c r="AT392" s="77"/>
      <c r="AV392" s="203"/>
      <c r="AW392" s="34"/>
      <c r="AX392" s="34"/>
      <c r="AY392" s="93"/>
      <c r="AZ392" s="34"/>
      <c r="BA392" s="34"/>
    </row>
    <row r="393" spans="4:53" s="15" customFormat="1" ht="12.6" customHeight="1">
      <c r="D393" s="77"/>
      <c r="F393" s="206"/>
      <c r="G393" s="164"/>
      <c r="H393" s="164"/>
      <c r="I393" s="164"/>
      <c r="J393" s="164"/>
      <c r="K393" s="183"/>
      <c r="L393" s="164"/>
      <c r="M393" s="164"/>
      <c r="N393" s="186"/>
      <c r="O393" s="186"/>
      <c r="P393" s="164"/>
      <c r="Q393" s="164"/>
      <c r="R393" s="164"/>
      <c r="S393" s="164"/>
      <c r="T393" s="164"/>
      <c r="U393" s="164"/>
      <c r="V393" s="164"/>
      <c r="W393" s="164"/>
      <c r="X393" s="164"/>
      <c r="Y393" s="187"/>
      <c r="AA393" s="77"/>
      <c r="AC393" s="206"/>
      <c r="AD393" s="34"/>
      <c r="AE393" s="34"/>
      <c r="AF393" s="34"/>
      <c r="AG393" s="34"/>
      <c r="AH393" s="34"/>
      <c r="AI393" s="85"/>
      <c r="AJ393" s="34"/>
      <c r="AK393" s="85"/>
      <c r="AL393" s="85"/>
      <c r="AM393" s="34"/>
      <c r="AN393" s="34"/>
      <c r="AO393" s="34"/>
      <c r="AP393" s="85"/>
      <c r="AQ393" s="84"/>
      <c r="AR393" s="86"/>
      <c r="AT393" s="77"/>
      <c r="AV393" s="203"/>
      <c r="AW393" s="34"/>
      <c r="AX393" s="34"/>
      <c r="AY393" s="93"/>
      <c r="AZ393" s="34"/>
      <c r="BA393" s="34"/>
    </row>
    <row r="394" spans="4:53" s="15" customFormat="1" ht="12.6" customHeight="1">
      <c r="D394" s="77"/>
      <c r="F394" s="206"/>
      <c r="G394" s="164"/>
      <c r="H394" s="164"/>
      <c r="I394" s="164"/>
      <c r="J394" s="164"/>
      <c r="K394" s="183"/>
      <c r="L394" s="164"/>
      <c r="M394" s="164"/>
      <c r="N394" s="186"/>
      <c r="O394" s="186"/>
      <c r="P394" s="164"/>
      <c r="Q394" s="164"/>
      <c r="R394" s="164"/>
      <c r="S394" s="164"/>
      <c r="T394" s="164"/>
      <c r="U394" s="164"/>
      <c r="V394" s="164"/>
      <c r="W394" s="164"/>
      <c r="X394" s="164"/>
      <c r="Y394" s="187"/>
      <c r="AA394" s="77"/>
      <c r="AC394" s="206"/>
      <c r="AD394" s="34"/>
      <c r="AE394" s="34"/>
      <c r="AF394" s="34"/>
      <c r="AG394" s="34"/>
      <c r="AH394" s="34"/>
      <c r="AI394" s="85"/>
      <c r="AJ394" s="34"/>
      <c r="AK394" s="85"/>
      <c r="AL394" s="85"/>
      <c r="AM394" s="34"/>
      <c r="AN394" s="34"/>
      <c r="AO394" s="34"/>
      <c r="AP394" s="85"/>
      <c r="AQ394" s="84"/>
      <c r="AR394" s="86"/>
      <c r="AT394" s="77"/>
      <c r="AV394" s="203"/>
      <c r="AW394" s="34"/>
      <c r="AX394" s="34"/>
      <c r="AY394" s="93"/>
      <c r="AZ394" s="34"/>
      <c r="BA394" s="34"/>
    </row>
    <row r="395" spans="4:53" s="15" customFormat="1" ht="12.6" customHeight="1">
      <c r="D395" s="77"/>
      <c r="F395" s="206"/>
      <c r="G395" s="164"/>
      <c r="H395" s="164"/>
      <c r="I395" s="164"/>
      <c r="J395" s="164"/>
      <c r="K395" s="183"/>
      <c r="L395" s="164"/>
      <c r="M395" s="164"/>
      <c r="N395" s="186"/>
      <c r="O395" s="186"/>
      <c r="P395" s="164"/>
      <c r="Q395" s="164"/>
      <c r="R395" s="164"/>
      <c r="S395" s="164"/>
      <c r="T395" s="164"/>
      <c r="U395" s="164"/>
      <c r="V395" s="164"/>
      <c r="W395" s="164"/>
      <c r="X395" s="164"/>
      <c r="Y395" s="187"/>
      <c r="AA395" s="77"/>
      <c r="AC395" s="206"/>
      <c r="AD395" s="34"/>
      <c r="AE395" s="34"/>
      <c r="AF395" s="34"/>
      <c r="AG395" s="34"/>
      <c r="AH395" s="34"/>
      <c r="AI395" s="85"/>
      <c r="AJ395" s="34"/>
      <c r="AK395" s="85"/>
      <c r="AL395" s="85"/>
      <c r="AM395" s="34"/>
      <c r="AN395" s="34"/>
      <c r="AO395" s="34"/>
      <c r="AP395" s="85"/>
      <c r="AQ395" s="84"/>
      <c r="AR395" s="86"/>
      <c r="AT395" s="77"/>
      <c r="AV395" s="203"/>
      <c r="AW395" s="34"/>
      <c r="AX395" s="34"/>
      <c r="AY395" s="93"/>
      <c r="AZ395" s="34"/>
      <c r="BA395" s="34"/>
    </row>
    <row r="396" spans="4:53" s="15" customFormat="1" ht="12.6" customHeight="1">
      <c r="D396" s="77"/>
      <c r="F396" s="206"/>
      <c r="G396" s="164"/>
      <c r="H396" s="164"/>
      <c r="I396" s="164"/>
      <c r="J396" s="164"/>
      <c r="K396" s="183"/>
      <c r="L396" s="164"/>
      <c r="M396" s="164"/>
      <c r="N396" s="186"/>
      <c r="O396" s="186"/>
      <c r="P396" s="164"/>
      <c r="Q396" s="164"/>
      <c r="R396" s="164"/>
      <c r="S396" s="164"/>
      <c r="T396" s="164"/>
      <c r="U396" s="164"/>
      <c r="V396" s="164"/>
      <c r="W396" s="164"/>
      <c r="X396" s="164"/>
      <c r="Y396" s="187"/>
      <c r="AA396" s="77"/>
      <c r="AC396" s="206"/>
      <c r="AD396" s="34"/>
      <c r="AE396" s="34"/>
      <c r="AF396" s="34"/>
      <c r="AG396" s="34"/>
      <c r="AH396" s="34"/>
      <c r="AI396" s="85"/>
      <c r="AJ396" s="34"/>
      <c r="AK396" s="85"/>
      <c r="AL396" s="85"/>
      <c r="AM396" s="34"/>
      <c r="AN396" s="34"/>
      <c r="AO396" s="34"/>
      <c r="AP396" s="85"/>
      <c r="AQ396" s="84"/>
      <c r="AR396" s="86"/>
      <c r="AT396" s="77"/>
      <c r="AV396" s="203"/>
      <c r="AW396" s="34"/>
      <c r="AX396" s="34"/>
      <c r="AY396" s="93"/>
      <c r="AZ396" s="34"/>
      <c r="BA396" s="34"/>
    </row>
    <row r="397" spans="4:53" s="15" customFormat="1" ht="12.6" customHeight="1">
      <c r="D397" s="77"/>
      <c r="F397" s="206"/>
      <c r="G397" s="164"/>
      <c r="H397" s="164"/>
      <c r="I397" s="164"/>
      <c r="J397" s="164"/>
      <c r="K397" s="183"/>
      <c r="L397" s="164"/>
      <c r="M397" s="164"/>
      <c r="N397" s="186"/>
      <c r="O397" s="186"/>
      <c r="P397" s="164"/>
      <c r="Q397" s="164"/>
      <c r="R397" s="164"/>
      <c r="S397" s="164"/>
      <c r="T397" s="164"/>
      <c r="U397" s="164"/>
      <c r="V397" s="164"/>
      <c r="W397" s="164"/>
      <c r="X397" s="164"/>
      <c r="Y397" s="187"/>
      <c r="AA397" s="77"/>
      <c r="AC397" s="206"/>
      <c r="AD397" s="34"/>
      <c r="AE397" s="34"/>
      <c r="AF397" s="34"/>
      <c r="AG397" s="34"/>
      <c r="AH397" s="34"/>
      <c r="AI397" s="85"/>
      <c r="AJ397" s="34"/>
      <c r="AK397" s="85"/>
      <c r="AL397" s="85"/>
      <c r="AM397" s="34"/>
      <c r="AN397" s="34"/>
      <c r="AO397" s="34"/>
      <c r="AP397" s="85"/>
      <c r="AQ397" s="84"/>
      <c r="AR397" s="86"/>
      <c r="AT397" s="77"/>
      <c r="AV397" s="203"/>
      <c r="AW397" s="34"/>
      <c r="AX397" s="34"/>
      <c r="AY397" s="93"/>
      <c r="AZ397" s="34"/>
      <c r="BA397" s="34"/>
    </row>
    <row r="398" spans="4:53" s="15" customFormat="1" ht="12.6" customHeight="1">
      <c r="D398" s="77"/>
      <c r="F398" s="206"/>
      <c r="G398" s="164"/>
      <c r="H398" s="164"/>
      <c r="I398" s="164"/>
      <c r="J398" s="164"/>
      <c r="K398" s="183"/>
      <c r="L398" s="164"/>
      <c r="M398" s="164"/>
      <c r="N398" s="186"/>
      <c r="O398" s="186"/>
      <c r="P398" s="164"/>
      <c r="Q398" s="164"/>
      <c r="R398" s="164"/>
      <c r="S398" s="164"/>
      <c r="T398" s="164"/>
      <c r="U398" s="164"/>
      <c r="V398" s="164"/>
      <c r="W398" s="164"/>
      <c r="X398" s="164"/>
      <c r="Y398" s="187"/>
      <c r="AA398" s="77"/>
      <c r="AC398" s="206"/>
      <c r="AD398" s="34"/>
      <c r="AE398" s="34"/>
      <c r="AF398" s="34"/>
      <c r="AG398" s="34"/>
      <c r="AH398" s="34"/>
      <c r="AI398" s="85"/>
      <c r="AJ398" s="34"/>
      <c r="AK398" s="85"/>
      <c r="AL398" s="85"/>
      <c r="AM398" s="34"/>
      <c r="AN398" s="34"/>
      <c r="AO398" s="34"/>
      <c r="AP398" s="85"/>
      <c r="AQ398" s="84"/>
      <c r="AR398" s="86"/>
      <c r="AT398" s="77"/>
      <c r="AV398" s="203"/>
      <c r="AW398" s="34"/>
      <c r="AX398" s="34"/>
      <c r="AY398" s="93"/>
      <c r="AZ398" s="34"/>
      <c r="BA398" s="34"/>
    </row>
    <row r="399" spans="4:53" s="15" customFormat="1" ht="12.6" customHeight="1">
      <c r="D399" s="77"/>
      <c r="F399" s="206"/>
      <c r="G399" s="164"/>
      <c r="H399" s="164"/>
      <c r="I399" s="164"/>
      <c r="J399" s="164"/>
      <c r="K399" s="183"/>
      <c r="L399" s="164"/>
      <c r="M399" s="164"/>
      <c r="N399" s="186"/>
      <c r="O399" s="186"/>
      <c r="P399" s="164"/>
      <c r="Q399" s="164"/>
      <c r="R399" s="164"/>
      <c r="S399" s="164"/>
      <c r="T399" s="164"/>
      <c r="U399" s="164"/>
      <c r="V399" s="164"/>
      <c r="W399" s="164"/>
      <c r="X399" s="164"/>
      <c r="Y399" s="187"/>
      <c r="AA399" s="77"/>
      <c r="AC399" s="206"/>
      <c r="AD399" s="34"/>
      <c r="AE399" s="34"/>
      <c r="AF399" s="34"/>
      <c r="AG399" s="34"/>
      <c r="AH399" s="34"/>
      <c r="AI399" s="85"/>
      <c r="AJ399" s="34"/>
      <c r="AK399" s="85"/>
      <c r="AL399" s="85"/>
      <c r="AM399" s="34"/>
      <c r="AN399" s="34"/>
      <c r="AO399" s="34"/>
      <c r="AP399" s="85"/>
      <c r="AQ399" s="84"/>
      <c r="AR399" s="86"/>
      <c r="AT399" s="77"/>
      <c r="AV399" s="203"/>
      <c r="AW399" s="34"/>
      <c r="AX399" s="34"/>
      <c r="AY399" s="93"/>
      <c r="AZ399" s="34"/>
      <c r="BA399" s="34"/>
    </row>
    <row r="400" spans="4:53" s="15" customFormat="1" ht="12.6" customHeight="1">
      <c r="D400" s="77"/>
      <c r="F400" s="206"/>
      <c r="G400" s="164"/>
      <c r="H400" s="164"/>
      <c r="I400" s="164"/>
      <c r="J400" s="164"/>
      <c r="K400" s="183"/>
      <c r="L400" s="164"/>
      <c r="M400" s="164"/>
      <c r="N400" s="186"/>
      <c r="O400" s="186"/>
      <c r="P400" s="164"/>
      <c r="Q400" s="164"/>
      <c r="R400" s="164"/>
      <c r="S400" s="164"/>
      <c r="T400" s="164"/>
      <c r="U400" s="164"/>
      <c r="V400" s="164"/>
      <c r="W400" s="164"/>
      <c r="X400" s="164"/>
      <c r="Y400" s="187"/>
      <c r="AA400" s="77"/>
      <c r="AC400" s="206"/>
      <c r="AD400" s="34"/>
      <c r="AE400" s="34"/>
      <c r="AF400" s="34"/>
      <c r="AG400" s="34"/>
      <c r="AH400" s="34"/>
      <c r="AI400" s="85"/>
      <c r="AJ400" s="34"/>
      <c r="AK400" s="85"/>
      <c r="AL400" s="85"/>
      <c r="AM400" s="34"/>
      <c r="AN400" s="34"/>
      <c r="AO400" s="34"/>
      <c r="AP400" s="85"/>
      <c r="AQ400" s="84"/>
      <c r="AR400" s="86"/>
      <c r="AT400" s="77"/>
      <c r="AV400" s="203"/>
      <c r="AW400" s="34"/>
      <c r="AX400" s="34"/>
      <c r="AY400" s="93"/>
      <c r="AZ400" s="34"/>
      <c r="BA400" s="34"/>
    </row>
    <row r="401" spans="4:53" s="15" customFormat="1" ht="12.6" customHeight="1">
      <c r="D401" s="77"/>
      <c r="F401" s="206"/>
      <c r="G401" s="164"/>
      <c r="H401" s="164"/>
      <c r="I401" s="164"/>
      <c r="J401" s="164"/>
      <c r="K401" s="183"/>
      <c r="L401" s="164"/>
      <c r="M401" s="164"/>
      <c r="N401" s="186"/>
      <c r="O401" s="186"/>
      <c r="P401" s="164"/>
      <c r="Q401" s="164"/>
      <c r="R401" s="164"/>
      <c r="S401" s="164"/>
      <c r="T401" s="164"/>
      <c r="U401" s="164"/>
      <c r="V401" s="164"/>
      <c r="W401" s="164"/>
      <c r="X401" s="164"/>
      <c r="Y401" s="187"/>
      <c r="AA401" s="77"/>
      <c r="AC401" s="206"/>
      <c r="AD401" s="34"/>
      <c r="AE401" s="34"/>
      <c r="AF401" s="34"/>
      <c r="AG401" s="34"/>
      <c r="AH401" s="34"/>
      <c r="AI401" s="85"/>
      <c r="AJ401" s="34"/>
      <c r="AK401" s="85"/>
      <c r="AL401" s="85"/>
      <c r="AM401" s="34"/>
      <c r="AN401" s="34"/>
      <c r="AO401" s="34"/>
      <c r="AP401" s="85"/>
      <c r="AQ401" s="84"/>
      <c r="AR401" s="86"/>
      <c r="AT401" s="77"/>
      <c r="AV401" s="203"/>
      <c r="AW401" s="34"/>
      <c r="AX401" s="34"/>
      <c r="AY401" s="93"/>
      <c r="AZ401" s="34"/>
      <c r="BA401" s="34"/>
    </row>
    <row r="402" spans="4:53" s="15" customFormat="1" ht="12.6" customHeight="1">
      <c r="D402" s="77"/>
      <c r="F402" s="206"/>
      <c r="G402" s="164"/>
      <c r="H402" s="164"/>
      <c r="I402" s="164"/>
      <c r="J402" s="164"/>
      <c r="K402" s="183"/>
      <c r="L402" s="164"/>
      <c r="M402" s="164"/>
      <c r="N402" s="186"/>
      <c r="O402" s="186"/>
      <c r="P402" s="164"/>
      <c r="Q402" s="164"/>
      <c r="R402" s="164"/>
      <c r="S402" s="164"/>
      <c r="T402" s="164"/>
      <c r="U402" s="164"/>
      <c r="V402" s="164"/>
      <c r="W402" s="164"/>
      <c r="X402" s="164"/>
      <c r="Y402" s="187"/>
      <c r="AA402" s="77"/>
      <c r="AC402" s="206"/>
      <c r="AD402" s="34"/>
      <c r="AE402" s="34"/>
      <c r="AF402" s="34"/>
      <c r="AG402" s="34"/>
      <c r="AH402" s="34"/>
      <c r="AI402" s="85"/>
      <c r="AJ402" s="34"/>
      <c r="AK402" s="85"/>
      <c r="AL402" s="85"/>
      <c r="AM402" s="34"/>
      <c r="AN402" s="34"/>
      <c r="AO402" s="34"/>
      <c r="AP402" s="85"/>
      <c r="AQ402" s="84"/>
      <c r="AR402" s="86"/>
      <c r="AT402" s="77"/>
      <c r="AV402" s="203"/>
      <c r="AW402" s="34"/>
      <c r="AX402" s="34"/>
      <c r="AY402" s="93"/>
      <c r="AZ402" s="34"/>
      <c r="BA402" s="34"/>
    </row>
    <row r="403" spans="4:53" s="15" customFormat="1" ht="12.6" customHeight="1">
      <c r="D403" s="77"/>
      <c r="F403" s="206"/>
      <c r="G403" s="164"/>
      <c r="H403" s="164"/>
      <c r="I403" s="164"/>
      <c r="J403" s="164"/>
      <c r="K403" s="183"/>
      <c r="L403" s="164"/>
      <c r="M403" s="164"/>
      <c r="N403" s="186"/>
      <c r="O403" s="186"/>
      <c r="P403" s="164"/>
      <c r="Q403" s="164"/>
      <c r="R403" s="164"/>
      <c r="S403" s="164"/>
      <c r="T403" s="164"/>
      <c r="U403" s="164"/>
      <c r="V403" s="164"/>
      <c r="W403" s="164"/>
      <c r="X403" s="164"/>
      <c r="Y403" s="187"/>
      <c r="AA403" s="77"/>
      <c r="AC403" s="206"/>
      <c r="AD403" s="34"/>
      <c r="AE403" s="34"/>
      <c r="AF403" s="34"/>
      <c r="AG403" s="34"/>
      <c r="AH403" s="34"/>
      <c r="AI403" s="85"/>
      <c r="AJ403" s="34"/>
      <c r="AK403" s="85"/>
      <c r="AL403" s="85"/>
      <c r="AM403" s="34"/>
      <c r="AN403" s="34"/>
      <c r="AO403" s="34"/>
      <c r="AP403" s="85"/>
      <c r="AQ403" s="84"/>
      <c r="AR403" s="86"/>
      <c r="AT403" s="77"/>
      <c r="AV403" s="203"/>
      <c r="AW403" s="34"/>
      <c r="AX403" s="34"/>
      <c r="AY403" s="93"/>
      <c r="AZ403" s="34"/>
      <c r="BA403" s="34"/>
    </row>
    <row r="404" spans="4:53" s="15" customFormat="1" ht="12.6" customHeight="1">
      <c r="D404" s="77"/>
      <c r="F404" s="206"/>
      <c r="G404" s="164"/>
      <c r="H404" s="164"/>
      <c r="I404" s="164"/>
      <c r="J404" s="164"/>
      <c r="K404" s="183"/>
      <c r="L404" s="164"/>
      <c r="M404" s="164"/>
      <c r="N404" s="186"/>
      <c r="O404" s="186"/>
      <c r="P404" s="164"/>
      <c r="Q404" s="164"/>
      <c r="R404" s="164"/>
      <c r="S404" s="164"/>
      <c r="T404" s="164"/>
      <c r="U404" s="164"/>
      <c r="V404" s="164"/>
      <c r="W404" s="164"/>
      <c r="X404" s="164"/>
      <c r="Y404" s="187"/>
      <c r="AA404" s="77"/>
      <c r="AC404" s="206"/>
      <c r="AD404" s="34"/>
      <c r="AE404" s="34"/>
      <c r="AF404" s="34"/>
      <c r="AG404" s="34"/>
      <c r="AH404" s="34"/>
      <c r="AI404" s="85"/>
      <c r="AJ404" s="34"/>
      <c r="AK404" s="85"/>
      <c r="AL404" s="85"/>
      <c r="AM404" s="34"/>
      <c r="AN404" s="34"/>
      <c r="AO404" s="34"/>
      <c r="AP404" s="85"/>
      <c r="AQ404" s="84"/>
      <c r="AR404" s="86"/>
      <c r="AT404" s="77"/>
      <c r="AV404" s="203"/>
      <c r="AW404" s="34"/>
      <c r="AX404" s="34"/>
      <c r="AY404" s="93"/>
      <c r="AZ404" s="34"/>
      <c r="BA404" s="34"/>
    </row>
    <row r="405" spans="4:53" s="15" customFormat="1" ht="12.6" customHeight="1">
      <c r="D405" s="77"/>
      <c r="F405" s="206"/>
      <c r="G405" s="164"/>
      <c r="H405" s="164"/>
      <c r="I405" s="164"/>
      <c r="J405" s="164"/>
      <c r="K405" s="183"/>
      <c r="L405" s="164"/>
      <c r="M405" s="164"/>
      <c r="N405" s="186"/>
      <c r="O405" s="186"/>
      <c r="P405" s="164"/>
      <c r="Q405" s="164"/>
      <c r="R405" s="164"/>
      <c r="S405" s="164"/>
      <c r="T405" s="164"/>
      <c r="U405" s="164"/>
      <c r="V405" s="164"/>
      <c r="W405" s="164"/>
      <c r="X405" s="164"/>
      <c r="Y405" s="187"/>
      <c r="AA405" s="77"/>
      <c r="AC405" s="206"/>
      <c r="AD405" s="34"/>
      <c r="AE405" s="34"/>
      <c r="AF405" s="34"/>
      <c r="AG405" s="34"/>
      <c r="AH405" s="34"/>
      <c r="AI405" s="85"/>
      <c r="AJ405" s="34"/>
      <c r="AK405" s="85"/>
      <c r="AL405" s="85"/>
      <c r="AM405" s="34"/>
      <c r="AN405" s="34"/>
      <c r="AO405" s="34"/>
      <c r="AP405" s="85"/>
      <c r="AQ405" s="84"/>
      <c r="AR405" s="86"/>
      <c r="AT405" s="77"/>
      <c r="AV405" s="203"/>
      <c r="AW405" s="34"/>
      <c r="AX405" s="34"/>
      <c r="AY405" s="93"/>
      <c r="AZ405" s="34"/>
      <c r="BA405" s="34"/>
    </row>
    <row r="406" spans="4:53" s="15" customFormat="1" ht="12.6" customHeight="1">
      <c r="D406" s="77"/>
      <c r="F406" s="206"/>
      <c r="G406" s="164"/>
      <c r="H406" s="164"/>
      <c r="I406" s="164"/>
      <c r="J406" s="164"/>
      <c r="K406" s="183"/>
      <c r="L406" s="164"/>
      <c r="M406" s="164"/>
      <c r="N406" s="186"/>
      <c r="O406" s="186"/>
      <c r="P406" s="164"/>
      <c r="Q406" s="164"/>
      <c r="R406" s="164"/>
      <c r="S406" s="164"/>
      <c r="T406" s="164"/>
      <c r="U406" s="164"/>
      <c r="V406" s="164"/>
      <c r="W406" s="164"/>
      <c r="X406" s="164"/>
      <c r="Y406" s="187"/>
      <c r="AA406" s="77"/>
      <c r="AC406" s="206"/>
      <c r="AD406" s="34"/>
      <c r="AE406" s="34"/>
      <c r="AF406" s="34"/>
      <c r="AG406" s="34"/>
      <c r="AH406" s="34"/>
      <c r="AI406" s="85"/>
      <c r="AJ406" s="34"/>
      <c r="AK406" s="85"/>
      <c r="AL406" s="85"/>
      <c r="AM406" s="34"/>
      <c r="AN406" s="34"/>
      <c r="AO406" s="34"/>
      <c r="AP406" s="85"/>
      <c r="AQ406" s="84"/>
      <c r="AR406" s="86"/>
      <c r="AT406" s="77"/>
      <c r="AV406" s="203"/>
      <c r="AW406" s="34"/>
      <c r="AX406" s="34"/>
      <c r="AY406" s="93"/>
      <c r="AZ406" s="34"/>
      <c r="BA406" s="34"/>
    </row>
    <row r="407" spans="4:53" s="15" customFormat="1" ht="12.6" customHeight="1">
      <c r="D407" s="77"/>
      <c r="F407" s="206"/>
      <c r="G407" s="164"/>
      <c r="H407" s="164"/>
      <c r="I407" s="164"/>
      <c r="J407" s="164"/>
      <c r="K407" s="183"/>
      <c r="L407" s="164"/>
      <c r="M407" s="164"/>
      <c r="N407" s="186"/>
      <c r="O407" s="186"/>
      <c r="P407" s="164"/>
      <c r="Q407" s="164"/>
      <c r="R407" s="164"/>
      <c r="S407" s="164"/>
      <c r="T407" s="164"/>
      <c r="U407" s="164"/>
      <c r="V407" s="164"/>
      <c r="W407" s="164"/>
      <c r="X407" s="164"/>
      <c r="Y407" s="187"/>
      <c r="AA407" s="77"/>
      <c r="AC407" s="206"/>
      <c r="AD407" s="34"/>
      <c r="AE407" s="34"/>
      <c r="AF407" s="34"/>
      <c r="AG407" s="34"/>
      <c r="AH407" s="34"/>
      <c r="AI407" s="85"/>
      <c r="AJ407" s="34"/>
      <c r="AK407" s="85"/>
      <c r="AL407" s="85"/>
      <c r="AM407" s="34"/>
      <c r="AN407" s="34"/>
      <c r="AO407" s="34"/>
      <c r="AP407" s="85"/>
      <c r="AQ407" s="84"/>
      <c r="AR407" s="86"/>
      <c r="AT407" s="77"/>
      <c r="AV407" s="203"/>
      <c r="AW407" s="34"/>
      <c r="AX407" s="34"/>
      <c r="AY407" s="93"/>
      <c r="AZ407" s="34"/>
      <c r="BA407" s="34"/>
    </row>
    <row r="408" spans="4:53" s="15" customFormat="1" ht="12.6" customHeight="1">
      <c r="D408" s="77"/>
      <c r="F408" s="206"/>
      <c r="G408" s="164"/>
      <c r="H408" s="164"/>
      <c r="I408" s="164"/>
      <c r="J408" s="164"/>
      <c r="K408" s="183"/>
      <c r="L408" s="164"/>
      <c r="M408" s="164"/>
      <c r="N408" s="186"/>
      <c r="O408" s="186"/>
      <c r="P408" s="164"/>
      <c r="Q408" s="164"/>
      <c r="R408" s="164"/>
      <c r="S408" s="164"/>
      <c r="T408" s="164"/>
      <c r="U408" s="164"/>
      <c r="V408" s="164"/>
      <c r="W408" s="164"/>
      <c r="X408" s="164"/>
      <c r="Y408" s="187"/>
      <c r="AA408" s="77"/>
      <c r="AC408" s="206"/>
      <c r="AD408" s="34"/>
      <c r="AE408" s="34"/>
      <c r="AF408" s="34"/>
      <c r="AG408" s="34"/>
      <c r="AH408" s="34"/>
      <c r="AI408" s="85"/>
      <c r="AJ408" s="34"/>
      <c r="AK408" s="85"/>
      <c r="AL408" s="85"/>
      <c r="AM408" s="34"/>
      <c r="AN408" s="34"/>
      <c r="AO408" s="34"/>
      <c r="AP408" s="85"/>
      <c r="AQ408" s="84"/>
      <c r="AR408" s="86"/>
      <c r="AT408" s="77"/>
      <c r="AV408" s="203"/>
      <c r="AW408" s="34"/>
      <c r="AX408" s="34"/>
      <c r="AY408" s="93"/>
      <c r="AZ408" s="34"/>
      <c r="BA408" s="34"/>
    </row>
    <row r="409" spans="4:53" s="15" customFormat="1" ht="12.6" customHeight="1">
      <c r="D409" s="77"/>
      <c r="F409" s="206"/>
      <c r="G409" s="164"/>
      <c r="H409" s="164"/>
      <c r="I409" s="164"/>
      <c r="J409" s="164"/>
      <c r="K409" s="183"/>
      <c r="L409" s="164"/>
      <c r="M409" s="164"/>
      <c r="N409" s="186"/>
      <c r="O409" s="186"/>
      <c r="P409" s="164"/>
      <c r="Q409" s="164"/>
      <c r="R409" s="164"/>
      <c r="S409" s="164"/>
      <c r="T409" s="164"/>
      <c r="U409" s="164"/>
      <c r="V409" s="164"/>
      <c r="W409" s="164"/>
      <c r="X409" s="164"/>
      <c r="Y409" s="187"/>
      <c r="AA409" s="77"/>
      <c r="AC409" s="206"/>
      <c r="AD409" s="34"/>
      <c r="AE409" s="34"/>
      <c r="AF409" s="34"/>
      <c r="AG409" s="34"/>
      <c r="AH409" s="34"/>
      <c r="AI409" s="85"/>
      <c r="AJ409" s="34"/>
      <c r="AK409" s="85"/>
      <c r="AL409" s="85"/>
      <c r="AM409" s="34"/>
      <c r="AN409" s="34"/>
      <c r="AO409" s="34"/>
      <c r="AP409" s="85"/>
      <c r="AQ409" s="84"/>
      <c r="AR409" s="86"/>
      <c r="AT409" s="77"/>
      <c r="AV409" s="203"/>
      <c r="AW409" s="34"/>
      <c r="AX409" s="34"/>
      <c r="AY409" s="93"/>
      <c r="AZ409" s="34"/>
      <c r="BA409" s="34"/>
    </row>
    <row r="410" spans="4:53" s="15" customFormat="1" ht="12.6" customHeight="1">
      <c r="D410" s="77"/>
      <c r="F410" s="206"/>
      <c r="G410" s="164"/>
      <c r="H410" s="164"/>
      <c r="I410" s="164"/>
      <c r="J410" s="164"/>
      <c r="K410" s="183"/>
      <c r="L410" s="164"/>
      <c r="M410" s="164"/>
      <c r="N410" s="186"/>
      <c r="O410" s="186"/>
      <c r="P410" s="164"/>
      <c r="Q410" s="164"/>
      <c r="R410" s="164"/>
      <c r="S410" s="164"/>
      <c r="T410" s="164"/>
      <c r="U410" s="164"/>
      <c r="V410" s="164"/>
      <c r="W410" s="164"/>
      <c r="X410" s="164"/>
      <c r="Y410" s="187"/>
      <c r="AA410" s="77"/>
      <c r="AC410" s="206"/>
      <c r="AD410" s="34"/>
      <c r="AE410" s="34"/>
      <c r="AF410" s="34"/>
      <c r="AG410" s="34"/>
      <c r="AH410" s="34"/>
      <c r="AI410" s="85"/>
      <c r="AJ410" s="34"/>
      <c r="AK410" s="85"/>
      <c r="AL410" s="85"/>
      <c r="AM410" s="34"/>
      <c r="AN410" s="34"/>
      <c r="AO410" s="34"/>
      <c r="AP410" s="85"/>
      <c r="AQ410" s="84"/>
      <c r="AR410" s="86"/>
      <c r="AT410" s="77"/>
      <c r="AV410" s="203"/>
      <c r="AW410" s="34"/>
      <c r="AX410" s="34"/>
      <c r="AY410" s="93"/>
      <c r="AZ410" s="34"/>
      <c r="BA410" s="34"/>
    </row>
    <row r="411" spans="4:53" s="15" customFormat="1" ht="12.6" customHeight="1">
      <c r="D411" s="77"/>
      <c r="F411" s="206"/>
      <c r="G411" s="164"/>
      <c r="H411" s="164"/>
      <c r="I411" s="164"/>
      <c r="J411" s="164"/>
      <c r="K411" s="183"/>
      <c r="L411" s="164"/>
      <c r="M411" s="164"/>
      <c r="N411" s="186"/>
      <c r="O411" s="186"/>
      <c r="P411" s="164"/>
      <c r="Q411" s="164"/>
      <c r="R411" s="164"/>
      <c r="S411" s="164"/>
      <c r="T411" s="164"/>
      <c r="U411" s="164"/>
      <c r="V411" s="164"/>
      <c r="W411" s="164"/>
      <c r="X411" s="164"/>
      <c r="Y411" s="187"/>
      <c r="AA411" s="77"/>
      <c r="AC411" s="206"/>
      <c r="AD411" s="34"/>
      <c r="AE411" s="34"/>
      <c r="AF411" s="34"/>
      <c r="AG411" s="34"/>
      <c r="AH411" s="34"/>
      <c r="AI411" s="85"/>
      <c r="AJ411" s="34"/>
      <c r="AK411" s="85"/>
      <c r="AL411" s="85"/>
      <c r="AM411" s="34"/>
      <c r="AN411" s="34"/>
      <c r="AO411" s="34"/>
      <c r="AP411" s="85"/>
      <c r="AQ411" s="84"/>
      <c r="AR411" s="86"/>
      <c r="AT411" s="77"/>
      <c r="AV411" s="203"/>
      <c r="AW411" s="34"/>
      <c r="AX411" s="34"/>
      <c r="AY411" s="93"/>
      <c r="AZ411" s="34"/>
      <c r="BA411" s="34"/>
    </row>
    <row r="412" spans="4:53" s="15" customFormat="1" ht="12.6" customHeight="1">
      <c r="D412" s="77"/>
      <c r="F412" s="206"/>
      <c r="G412" s="164"/>
      <c r="H412" s="164"/>
      <c r="I412" s="164"/>
      <c r="J412" s="164"/>
      <c r="K412" s="183"/>
      <c r="L412" s="164"/>
      <c r="M412" s="164"/>
      <c r="N412" s="186"/>
      <c r="O412" s="186"/>
      <c r="P412" s="164"/>
      <c r="Q412" s="164"/>
      <c r="R412" s="164"/>
      <c r="S412" s="164"/>
      <c r="T412" s="164"/>
      <c r="U412" s="164"/>
      <c r="V412" s="164"/>
      <c r="W412" s="164"/>
      <c r="X412" s="164"/>
      <c r="Y412" s="187"/>
      <c r="AA412" s="77"/>
      <c r="AC412" s="206"/>
      <c r="AD412" s="34"/>
      <c r="AE412" s="34"/>
      <c r="AF412" s="34"/>
      <c r="AG412" s="34"/>
      <c r="AH412" s="34"/>
      <c r="AI412" s="85"/>
      <c r="AJ412" s="34"/>
      <c r="AK412" s="85"/>
      <c r="AL412" s="85"/>
      <c r="AM412" s="34"/>
      <c r="AN412" s="34"/>
      <c r="AO412" s="34"/>
      <c r="AP412" s="85"/>
      <c r="AQ412" s="84"/>
      <c r="AR412" s="86"/>
      <c r="AT412" s="77"/>
      <c r="AV412" s="203"/>
      <c r="AW412" s="34"/>
      <c r="AX412" s="34"/>
      <c r="AY412" s="93"/>
      <c r="AZ412" s="34"/>
      <c r="BA412" s="34"/>
    </row>
    <row r="413" spans="4:53" s="15" customFormat="1" ht="12.6" customHeight="1">
      <c r="D413" s="77"/>
      <c r="F413" s="206"/>
      <c r="G413" s="164"/>
      <c r="H413" s="164"/>
      <c r="I413" s="164"/>
      <c r="J413" s="164"/>
      <c r="K413" s="183"/>
      <c r="L413" s="164"/>
      <c r="M413" s="164"/>
      <c r="N413" s="186"/>
      <c r="O413" s="186"/>
      <c r="P413" s="164"/>
      <c r="Q413" s="164"/>
      <c r="R413" s="164"/>
      <c r="S413" s="164"/>
      <c r="T413" s="164"/>
      <c r="U413" s="164"/>
      <c r="V413" s="164"/>
      <c r="W413" s="164"/>
      <c r="X413" s="164"/>
      <c r="Y413" s="187"/>
      <c r="AA413" s="77"/>
      <c r="AC413" s="206"/>
      <c r="AD413" s="34"/>
      <c r="AE413" s="34"/>
      <c r="AF413" s="34"/>
      <c r="AG413" s="34"/>
      <c r="AH413" s="34"/>
      <c r="AI413" s="85"/>
      <c r="AJ413" s="34"/>
      <c r="AK413" s="85"/>
      <c r="AL413" s="85"/>
      <c r="AM413" s="34"/>
      <c r="AN413" s="34"/>
      <c r="AO413" s="34"/>
      <c r="AP413" s="85"/>
      <c r="AQ413" s="84"/>
      <c r="AR413" s="86"/>
      <c r="AT413" s="77"/>
      <c r="AV413" s="203"/>
      <c r="AW413" s="34"/>
      <c r="AX413" s="34"/>
      <c r="AY413" s="93"/>
      <c r="AZ413" s="34"/>
      <c r="BA413" s="34"/>
    </row>
    <row r="414" spans="4:53" s="15" customFormat="1" ht="12.6" customHeight="1">
      <c r="D414" s="77"/>
      <c r="F414" s="206"/>
      <c r="G414" s="164"/>
      <c r="H414" s="164"/>
      <c r="I414" s="164"/>
      <c r="J414" s="164"/>
      <c r="K414" s="183"/>
      <c r="L414" s="164"/>
      <c r="M414" s="164"/>
      <c r="N414" s="186"/>
      <c r="O414" s="186"/>
      <c r="P414" s="164"/>
      <c r="Q414" s="164"/>
      <c r="R414" s="164"/>
      <c r="S414" s="164"/>
      <c r="T414" s="164"/>
      <c r="U414" s="164"/>
      <c r="V414" s="164"/>
      <c r="W414" s="164"/>
      <c r="X414" s="164"/>
      <c r="Y414" s="187"/>
      <c r="AA414" s="77"/>
      <c r="AC414" s="206"/>
      <c r="AD414" s="34"/>
      <c r="AE414" s="34"/>
      <c r="AF414" s="34"/>
      <c r="AG414" s="34"/>
      <c r="AH414" s="34"/>
      <c r="AI414" s="85"/>
      <c r="AJ414" s="34"/>
      <c r="AK414" s="85"/>
      <c r="AL414" s="85"/>
      <c r="AM414" s="34"/>
      <c r="AN414" s="34"/>
      <c r="AO414" s="34"/>
      <c r="AP414" s="85"/>
      <c r="AQ414" s="84"/>
      <c r="AR414" s="86"/>
      <c r="AT414" s="77"/>
      <c r="AV414" s="203"/>
      <c r="AW414" s="34"/>
      <c r="AX414" s="34"/>
      <c r="AY414" s="93"/>
      <c r="AZ414" s="34"/>
      <c r="BA414" s="34"/>
    </row>
    <row r="415" spans="4:53" s="15" customFormat="1" ht="12.6" customHeight="1">
      <c r="D415" s="77"/>
      <c r="F415" s="206"/>
      <c r="G415" s="164"/>
      <c r="H415" s="164"/>
      <c r="I415" s="164"/>
      <c r="J415" s="164"/>
      <c r="K415" s="183"/>
      <c r="L415" s="164"/>
      <c r="M415" s="164"/>
      <c r="N415" s="186"/>
      <c r="O415" s="186"/>
      <c r="P415" s="164"/>
      <c r="Q415" s="164"/>
      <c r="R415" s="164"/>
      <c r="S415" s="164"/>
      <c r="T415" s="164"/>
      <c r="U415" s="164"/>
      <c r="V415" s="164"/>
      <c r="W415" s="164"/>
      <c r="X415" s="164"/>
      <c r="Y415" s="187"/>
      <c r="AA415" s="77"/>
      <c r="AC415" s="206"/>
      <c r="AD415" s="34"/>
      <c r="AE415" s="34"/>
      <c r="AF415" s="34"/>
      <c r="AG415" s="34"/>
      <c r="AH415" s="34"/>
      <c r="AI415" s="85"/>
      <c r="AJ415" s="34"/>
      <c r="AK415" s="85"/>
      <c r="AL415" s="85"/>
      <c r="AM415" s="34"/>
      <c r="AN415" s="34"/>
      <c r="AO415" s="34"/>
      <c r="AP415" s="85"/>
      <c r="AQ415" s="84"/>
      <c r="AR415" s="86"/>
      <c r="AT415" s="77"/>
      <c r="AV415" s="203"/>
      <c r="AW415" s="34"/>
      <c r="AX415" s="34"/>
      <c r="AY415" s="93"/>
      <c r="AZ415" s="34"/>
      <c r="BA415" s="34"/>
    </row>
    <row r="416" spans="4:53" s="15" customFormat="1" ht="12.6" customHeight="1">
      <c r="D416" s="77"/>
      <c r="F416" s="206"/>
      <c r="G416" s="164"/>
      <c r="H416" s="164"/>
      <c r="I416" s="164"/>
      <c r="J416" s="164"/>
      <c r="K416" s="183"/>
      <c r="L416" s="164"/>
      <c r="M416" s="164"/>
      <c r="N416" s="186"/>
      <c r="O416" s="186"/>
      <c r="P416" s="164"/>
      <c r="Q416" s="164"/>
      <c r="R416" s="164"/>
      <c r="S416" s="164"/>
      <c r="T416" s="164"/>
      <c r="U416" s="164"/>
      <c r="V416" s="164"/>
      <c r="W416" s="164"/>
      <c r="X416" s="164"/>
      <c r="Y416" s="187"/>
      <c r="AA416" s="77"/>
      <c r="AC416" s="206"/>
      <c r="AD416" s="34"/>
      <c r="AE416" s="34"/>
      <c r="AF416" s="34"/>
      <c r="AG416" s="34"/>
      <c r="AH416" s="34"/>
      <c r="AI416" s="85"/>
      <c r="AJ416" s="34"/>
      <c r="AK416" s="85"/>
      <c r="AL416" s="85"/>
      <c r="AM416" s="34"/>
      <c r="AN416" s="34"/>
      <c r="AO416" s="34"/>
      <c r="AP416" s="85"/>
      <c r="AQ416" s="84"/>
      <c r="AR416" s="86"/>
      <c r="AT416" s="77"/>
      <c r="AV416" s="203"/>
      <c r="AW416" s="34"/>
      <c r="AX416" s="34"/>
      <c r="AY416" s="93"/>
      <c r="AZ416" s="34"/>
      <c r="BA416" s="34"/>
    </row>
    <row r="417" spans="4:53" s="15" customFormat="1" ht="12.6" customHeight="1">
      <c r="D417" s="77"/>
      <c r="F417" s="206"/>
      <c r="G417" s="164"/>
      <c r="H417" s="164"/>
      <c r="I417" s="164"/>
      <c r="J417" s="164"/>
      <c r="K417" s="183"/>
      <c r="L417" s="164"/>
      <c r="M417" s="164"/>
      <c r="N417" s="186"/>
      <c r="O417" s="186"/>
      <c r="P417" s="164"/>
      <c r="Q417" s="164"/>
      <c r="R417" s="164"/>
      <c r="S417" s="164"/>
      <c r="T417" s="164"/>
      <c r="U417" s="164"/>
      <c r="V417" s="164"/>
      <c r="W417" s="164"/>
      <c r="X417" s="164"/>
      <c r="Y417" s="187"/>
      <c r="AA417" s="77"/>
      <c r="AC417" s="206"/>
      <c r="AD417" s="34"/>
      <c r="AE417" s="34"/>
      <c r="AF417" s="34"/>
      <c r="AG417" s="34"/>
      <c r="AH417" s="34"/>
      <c r="AI417" s="85"/>
      <c r="AJ417" s="34"/>
      <c r="AK417" s="85"/>
      <c r="AL417" s="85"/>
      <c r="AM417" s="34"/>
      <c r="AN417" s="34"/>
      <c r="AO417" s="34"/>
      <c r="AP417" s="85"/>
      <c r="AQ417" s="84"/>
      <c r="AR417" s="86"/>
      <c r="AT417" s="77"/>
      <c r="AV417" s="203"/>
      <c r="AW417" s="34"/>
      <c r="AX417" s="34"/>
      <c r="AY417" s="93"/>
      <c r="AZ417" s="34"/>
      <c r="BA417" s="34"/>
    </row>
    <row r="418" spans="4:53" s="15" customFormat="1" ht="12.6" customHeight="1">
      <c r="D418" s="77"/>
      <c r="F418" s="206"/>
      <c r="G418" s="164"/>
      <c r="H418" s="164"/>
      <c r="I418" s="164"/>
      <c r="J418" s="164"/>
      <c r="K418" s="183"/>
      <c r="L418" s="164"/>
      <c r="M418" s="164"/>
      <c r="N418" s="186"/>
      <c r="O418" s="186"/>
      <c r="P418" s="164"/>
      <c r="Q418" s="164"/>
      <c r="R418" s="164"/>
      <c r="S418" s="164"/>
      <c r="T418" s="164"/>
      <c r="U418" s="164"/>
      <c r="V418" s="164"/>
      <c r="W418" s="164"/>
      <c r="X418" s="164"/>
      <c r="Y418" s="187"/>
      <c r="AA418" s="77"/>
      <c r="AC418" s="206"/>
      <c r="AD418" s="34"/>
      <c r="AE418" s="34"/>
      <c r="AF418" s="34"/>
      <c r="AG418" s="34"/>
      <c r="AH418" s="34"/>
      <c r="AI418" s="85"/>
      <c r="AJ418" s="34"/>
      <c r="AK418" s="85"/>
      <c r="AL418" s="85"/>
      <c r="AM418" s="34"/>
      <c r="AN418" s="34"/>
      <c r="AO418" s="34"/>
      <c r="AP418" s="85"/>
      <c r="AQ418" s="84"/>
      <c r="AR418" s="86"/>
      <c r="AT418" s="77"/>
      <c r="AV418" s="203"/>
      <c r="AW418" s="34"/>
      <c r="AX418" s="34"/>
      <c r="AY418" s="93"/>
      <c r="AZ418" s="34"/>
      <c r="BA418" s="34"/>
    </row>
    <row r="419" spans="4:53" s="15" customFormat="1" ht="12.6" customHeight="1">
      <c r="D419" s="77"/>
      <c r="F419" s="206"/>
      <c r="G419" s="164"/>
      <c r="H419" s="164"/>
      <c r="I419" s="164"/>
      <c r="J419" s="164"/>
      <c r="K419" s="183"/>
      <c r="L419" s="164"/>
      <c r="M419" s="164"/>
      <c r="N419" s="186"/>
      <c r="O419" s="186"/>
      <c r="P419" s="164"/>
      <c r="Q419" s="164"/>
      <c r="R419" s="164"/>
      <c r="S419" s="164"/>
      <c r="T419" s="164"/>
      <c r="U419" s="164"/>
      <c r="V419" s="164"/>
      <c r="W419" s="164"/>
      <c r="X419" s="164"/>
      <c r="Y419" s="187"/>
      <c r="AA419" s="77"/>
      <c r="AC419" s="206"/>
      <c r="AD419" s="34"/>
      <c r="AE419" s="34"/>
      <c r="AF419" s="34"/>
      <c r="AG419" s="34"/>
      <c r="AH419" s="34"/>
      <c r="AI419" s="85"/>
      <c r="AJ419" s="34"/>
      <c r="AK419" s="85"/>
      <c r="AL419" s="85"/>
      <c r="AM419" s="34"/>
      <c r="AN419" s="34"/>
      <c r="AO419" s="34"/>
      <c r="AP419" s="85"/>
      <c r="AQ419" s="84"/>
      <c r="AR419" s="86"/>
      <c r="AT419" s="77"/>
      <c r="AV419" s="203"/>
      <c r="AW419" s="34"/>
      <c r="AX419" s="34"/>
      <c r="AY419" s="93"/>
      <c r="AZ419" s="34"/>
      <c r="BA419" s="34"/>
    </row>
    <row r="420" spans="4:53" s="15" customFormat="1" ht="12.6" customHeight="1">
      <c r="D420" s="77"/>
      <c r="F420" s="206"/>
      <c r="G420" s="164"/>
      <c r="H420" s="164"/>
      <c r="I420" s="164"/>
      <c r="J420" s="164"/>
      <c r="K420" s="183"/>
      <c r="L420" s="164"/>
      <c r="M420" s="164"/>
      <c r="N420" s="186"/>
      <c r="O420" s="186"/>
      <c r="P420" s="164"/>
      <c r="Q420" s="164"/>
      <c r="R420" s="164"/>
      <c r="S420" s="164"/>
      <c r="T420" s="164"/>
      <c r="U420" s="164"/>
      <c r="V420" s="164"/>
      <c r="W420" s="164"/>
      <c r="X420" s="164"/>
      <c r="Y420" s="187"/>
      <c r="AA420" s="77"/>
      <c r="AC420" s="206"/>
      <c r="AD420" s="34"/>
      <c r="AE420" s="34"/>
      <c r="AF420" s="34"/>
      <c r="AG420" s="34"/>
      <c r="AH420" s="34"/>
      <c r="AI420" s="85"/>
      <c r="AJ420" s="34"/>
      <c r="AK420" s="85"/>
      <c r="AL420" s="85"/>
      <c r="AM420" s="34"/>
      <c r="AN420" s="34"/>
      <c r="AO420" s="34"/>
      <c r="AP420" s="85"/>
      <c r="AQ420" s="84"/>
      <c r="AR420" s="86"/>
      <c r="AT420" s="77"/>
      <c r="AV420" s="203"/>
      <c r="AW420" s="34"/>
      <c r="AX420" s="34"/>
      <c r="AY420" s="93"/>
      <c r="AZ420" s="34"/>
      <c r="BA420" s="34"/>
    </row>
    <row r="421" spans="4:53" s="15" customFormat="1" ht="12.6" customHeight="1">
      <c r="D421" s="77"/>
      <c r="F421" s="206"/>
      <c r="G421" s="164"/>
      <c r="H421" s="164"/>
      <c r="I421" s="164"/>
      <c r="J421" s="164"/>
      <c r="K421" s="183"/>
      <c r="L421" s="164"/>
      <c r="M421" s="164"/>
      <c r="N421" s="186"/>
      <c r="O421" s="186"/>
      <c r="P421" s="164"/>
      <c r="Q421" s="164"/>
      <c r="R421" s="164"/>
      <c r="S421" s="164"/>
      <c r="T421" s="164"/>
      <c r="U421" s="164"/>
      <c r="V421" s="164"/>
      <c r="W421" s="164"/>
      <c r="X421" s="164"/>
      <c r="Y421" s="187"/>
      <c r="AA421" s="77"/>
      <c r="AC421" s="206"/>
      <c r="AD421" s="34"/>
      <c r="AE421" s="34"/>
      <c r="AF421" s="34"/>
      <c r="AG421" s="34"/>
      <c r="AH421" s="34"/>
      <c r="AI421" s="85"/>
      <c r="AJ421" s="34"/>
      <c r="AK421" s="85"/>
      <c r="AL421" s="85"/>
      <c r="AM421" s="34"/>
      <c r="AN421" s="34"/>
      <c r="AO421" s="34"/>
      <c r="AP421" s="85"/>
      <c r="AQ421" s="84"/>
      <c r="AR421" s="86"/>
      <c r="AT421" s="77"/>
      <c r="AV421" s="203"/>
      <c r="AW421" s="34"/>
      <c r="AX421" s="34"/>
      <c r="AY421" s="93"/>
      <c r="AZ421" s="34"/>
      <c r="BA421" s="34"/>
    </row>
    <row r="422" spans="4:53" s="15" customFormat="1" ht="12.6" customHeight="1">
      <c r="D422" s="77"/>
      <c r="F422" s="206"/>
      <c r="G422" s="164"/>
      <c r="H422" s="164"/>
      <c r="I422" s="164"/>
      <c r="J422" s="164"/>
      <c r="K422" s="183"/>
      <c r="L422" s="164"/>
      <c r="M422" s="164"/>
      <c r="N422" s="186"/>
      <c r="O422" s="186"/>
      <c r="P422" s="164"/>
      <c r="Q422" s="164"/>
      <c r="R422" s="164"/>
      <c r="S422" s="164"/>
      <c r="T422" s="164"/>
      <c r="U422" s="164"/>
      <c r="V422" s="164"/>
      <c r="W422" s="164"/>
      <c r="X422" s="164"/>
      <c r="Y422" s="187"/>
      <c r="AA422" s="77"/>
      <c r="AC422" s="206"/>
      <c r="AD422" s="34"/>
      <c r="AE422" s="34"/>
      <c r="AF422" s="34"/>
      <c r="AG422" s="34"/>
      <c r="AH422" s="34"/>
      <c r="AI422" s="85"/>
      <c r="AJ422" s="34"/>
      <c r="AK422" s="85"/>
      <c r="AL422" s="85"/>
      <c r="AM422" s="34"/>
      <c r="AN422" s="34"/>
      <c r="AO422" s="34"/>
      <c r="AP422" s="85"/>
      <c r="AQ422" s="84"/>
      <c r="AR422" s="86"/>
      <c r="AT422" s="77"/>
      <c r="AV422" s="203"/>
      <c r="AW422" s="34"/>
      <c r="AX422" s="34"/>
      <c r="AY422" s="93"/>
      <c r="AZ422" s="34"/>
      <c r="BA422" s="34"/>
    </row>
    <row r="423" spans="4:53" s="15" customFormat="1" ht="12.6" customHeight="1">
      <c r="D423" s="77"/>
      <c r="F423" s="206"/>
      <c r="G423" s="164"/>
      <c r="H423" s="164"/>
      <c r="I423" s="164"/>
      <c r="J423" s="164"/>
      <c r="K423" s="183"/>
      <c r="L423" s="164"/>
      <c r="M423" s="164"/>
      <c r="N423" s="186"/>
      <c r="O423" s="186"/>
      <c r="P423" s="164"/>
      <c r="Q423" s="164"/>
      <c r="R423" s="164"/>
      <c r="S423" s="164"/>
      <c r="T423" s="164"/>
      <c r="U423" s="164"/>
      <c r="V423" s="164"/>
      <c r="W423" s="164"/>
      <c r="X423" s="164"/>
      <c r="Y423" s="187"/>
      <c r="AA423" s="77"/>
      <c r="AC423" s="206"/>
      <c r="AD423" s="34"/>
      <c r="AE423" s="34"/>
      <c r="AF423" s="34"/>
      <c r="AG423" s="34"/>
      <c r="AH423" s="34"/>
      <c r="AI423" s="85"/>
      <c r="AJ423" s="34"/>
      <c r="AK423" s="85"/>
      <c r="AL423" s="85"/>
      <c r="AM423" s="34"/>
      <c r="AN423" s="34"/>
      <c r="AO423" s="34"/>
      <c r="AP423" s="85"/>
      <c r="AQ423" s="84"/>
      <c r="AR423" s="86"/>
      <c r="AT423" s="77"/>
      <c r="AV423" s="203"/>
      <c r="AW423" s="34"/>
      <c r="AX423" s="34"/>
      <c r="AY423" s="93"/>
      <c r="AZ423" s="34"/>
      <c r="BA423" s="34"/>
    </row>
    <row r="424" spans="4:53" s="15" customFormat="1" ht="12.6" customHeight="1">
      <c r="D424" s="77"/>
      <c r="F424" s="206"/>
      <c r="G424" s="164"/>
      <c r="H424" s="164"/>
      <c r="I424" s="164"/>
      <c r="J424" s="164"/>
      <c r="K424" s="183"/>
      <c r="L424" s="164"/>
      <c r="M424" s="164"/>
      <c r="N424" s="186"/>
      <c r="O424" s="186"/>
      <c r="P424" s="164"/>
      <c r="Q424" s="164"/>
      <c r="R424" s="164"/>
      <c r="S424" s="164"/>
      <c r="T424" s="164"/>
      <c r="U424" s="164"/>
      <c r="V424" s="164"/>
      <c r="W424" s="164"/>
      <c r="X424" s="164"/>
      <c r="Y424" s="187"/>
      <c r="AA424" s="77"/>
      <c r="AC424" s="206"/>
      <c r="AD424" s="34"/>
      <c r="AE424" s="34"/>
      <c r="AF424" s="34"/>
      <c r="AG424" s="34"/>
      <c r="AH424" s="34"/>
      <c r="AI424" s="85"/>
      <c r="AJ424" s="34"/>
      <c r="AK424" s="85"/>
      <c r="AL424" s="85"/>
      <c r="AM424" s="34"/>
      <c r="AN424" s="34"/>
      <c r="AO424" s="34"/>
      <c r="AP424" s="85"/>
      <c r="AQ424" s="84"/>
      <c r="AR424" s="86"/>
      <c r="AT424" s="77"/>
      <c r="AV424" s="203"/>
      <c r="AW424" s="34"/>
      <c r="AX424" s="34"/>
      <c r="AY424" s="93"/>
      <c r="AZ424" s="34"/>
      <c r="BA424" s="34"/>
    </row>
    <row r="425" spans="4:53" s="15" customFormat="1" ht="12.6" customHeight="1">
      <c r="D425" s="77"/>
      <c r="F425" s="206"/>
      <c r="G425" s="164"/>
      <c r="H425" s="164"/>
      <c r="I425" s="164"/>
      <c r="J425" s="164"/>
      <c r="K425" s="183"/>
      <c r="L425" s="164"/>
      <c r="M425" s="164"/>
      <c r="N425" s="186"/>
      <c r="O425" s="186"/>
      <c r="P425" s="164"/>
      <c r="Q425" s="164"/>
      <c r="R425" s="164"/>
      <c r="S425" s="164"/>
      <c r="T425" s="164"/>
      <c r="U425" s="164"/>
      <c r="V425" s="164"/>
      <c r="W425" s="164"/>
      <c r="X425" s="164"/>
      <c r="Y425" s="187"/>
      <c r="AA425" s="77"/>
      <c r="AC425" s="206"/>
      <c r="AD425" s="34"/>
      <c r="AE425" s="34"/>
      <c r="AF425" s="34"/>
      <c r="AG425" s="34"/>
      <c r="AH425" s="34"/>
      <c r="AI425" s="85"/>
      <c r="AJ425" s="34"/>
      <c r="AK425" s="85"/>
      <c r="AL425" s="85"/>
      <c r="AM425" s="34"/>
      <c r="AN425" s="34"/>
      <c r="AO425" s="34"/>
      <c r="AP425" s="85"/>
      <c r="AQ425" s="84"/>
      <c r="AR425" s="86"/>
      <c r="AT425" s="77"/>
      <c r="AV425" s="203"/>
      <c r="AW425" s="34"/>
      <c r="AX425" s="34"/>
      <c r="AY425" s="93"/>
      <c r="AZ425" s="34"/>
      <c r="BA425" s="34"/>
    </row>
    <row r="426" spans="4:53" s="15" customFormat="1" ht="12.6" customHeight="1">
      <c r="D426" s="77"/>
      <c r="F426" s="206"/>
      <c r="G426" s="164"/>
      <c r="H426" s="164"/>
      <c r="I426" s="164"/>
      <c r="J426" s="164"/>
      <c r="K426" s="183"/>
      <c r="L426" s="164"/>
      <c r="M426" s="164"/>
      <c r="N426" s="186"/>
      <c r="O426" s="186"/>
      <c r="P426" s="164"/>
      <c r="Q426" s="164"/>
      <c r="R426" s="164"/>
      <c r="S426" s="164"/>
      <c r="T426" s="164"/>
      <c r="U426" s="164"/>
      <c r="V426" s="164"/>
      <c r="W426" s="164"/>
      <c r="X426" s="164"/>
      <c r="Y426" s="187"/>
      <c r="AA426" s="77"/>
      <c r="AC426" s="206"/>
      <c r="AD426" s="34"/>
      <c r="AE426" s="34"/>
      <c r="AF426" s="34"/>
      <c r="AG426" s="34"/>
      <c r="AH426" s="34"/>
      <c r="AI426" s="85"/>
      <c r="AJ426" s="34"/>
      <c r="AK426" s="85"/>
      <c r="AL426" s="85"/>
      <c r="AM426" s="34"/>
      <c r="AN426" s="34"/>
      <c r="AO426" s="34"/>
      <c r="AP426" s="85"/>
      <c r="AQ426" s="84"/>
      <c r="AR426" s="86"/>
      <c r="AT426" s="77"/>
      <c r="AV426" s="203"/>
      <c r="AW426" s="34"/>
      <c r="AX426" s="34"/>
      <c r="AY426" s="93"/>
      <c r="AZ426" s="34"/>
      <c r="BA426" s="34"/>
    </row>
    <row r="427" spans="4:53" s="15" customFormat="1" ht="12.6" customHeight="1">
      <c r="D427" s="77"/>
      <c r="F427" s="206"/>
      <c r="G427" s="164"/>
      <c r="H427" s="164"/>
      <c r="I427" s="164"/>
      <c r="J427" s="164"/>
      <c r="K427" s="183"/>
      <c r="L427" s="164"/>
      <c r="M427" s="164"/>
      <c r="N427" s="186"/>
      <c r="O427" s="186"/>
      <c r="P427" s="164"/>
      <c r="Q427" s="164"/>
      <c r="R427" s="164"/>
      <c r="S427" s="164"/>
      <c r="T427" s="164"/>
      <c r="U427" s="164"/>
      <c r="V427" s="164"/>
      <c r="W427" s="164"/>
      <c r="X427" s="164"/>
      <c r="Y427" s="187"/>
      <c r="AA427" s="77"/>
      <c r="AC427" s="206"/>
      <c r="AD427" s="34"/>
      <c r="AE427" s="34"/>
      <c r="AF427" s="34"/>
      <c r="AG427" s="34"/>
      <c r="AH427" s="34"/>
      <c r="AI427" s="85"/>
      <c r="AJ427" s="34"/>
      <c r="AK427" s="85"/>
      <c r="AL427" s="85"/>
      <c r="AM427" s="34"/>
      <c r="AN427" s="34"/>
      <c r="AO427" s="34"/>
      <c r="AP427" s="85"/>
      <c r="AQ427" s="84"/>
      <c r="AR427" s="86"/>
      <c r="AT427" s="77"/>
      <c r="AV427" s="203"/>
      <c r="AW427" s="34"/>
      <c r="AX427" s="34"/>
      <c r="AY427" s="93"/>
      <c r="AZ427" s="34"/>
      <c r="BA427" s="34"/>
    </row>
    <row r="428" spans="4:53" s="15" customFormat="1" ht="12.6" customHeight="1">
      <c r="D428" s="77"/>
      <c r="F428" s="206"/>
      <c r="G428" s="164"/>
      <c r="H428" s="164"/>
      <c r="I428" s="164"/>
      <c r="J428" s="164"/>
      <c r="K428" s="183"/>
      <c r="L428" s="164"/>
      <c r="M428" s="164"/>
      <c r="N428" s="186"/>
      <c r="O428" s="186"/>
      <c r="P428" s="164"/>
      <c r="Q428" s="164"/>
      <c r="R428" s="164"/>
      <c r="S428" s="164"/>
      <c r="T428" s="164"/>
      <c r="U428" s="164"/>
      <c r="V428" s="164"/>
      <c r="W428" s="164"/>
      <c r="X428" s="164"/>
      <c r="Y428" s="187"/>
      <c r="AA428" s="77"/>
      <c r="AC428" s="206"/>
      <c r="AD428" s="34"/>
      <c r="AE428" s="34"/>
      <c r="AF428" s="34"/>
      <c r="AG428" s="34"/>
      <c r="AH428" s="34"/>
      <c r="AI428" s="85"/>
      <c r="AJ428" s="34"/>
      <c r="AK428" s="85"/>
      <c r="AL428" s="85"/>
      <c r="AM428" s="34"/>
      <c r="AN428" s="34"/>
      <c r="AO428" s="34"/>
      <c r="AP428" s="85"/>
      <c r="AQ428" s="84"/>
      <c r="AR428" s="86"/>
      <c r="AT428" s="77"/>
      <c r="AV428" s="203"/>
      <c r="AW428" s="34"/>
      <c r="AX428" s="34"/>
      <c r="AY428" s="93"/>
      <c r="AZ428" s="34"/>
      <c r="BA428" s="34"/>
    </row>
    <row r="429" spans="4:53" s="15" customFormat="1" ht="12.6" customHeight="1">
      <c r="D429" s="77"/>
      <c r="F429" s="206"/>
      <c r="G429" s="164"/>
      <c r="H429" s="164"/>
      <c r="I429" s="164"/>
      <c r="J429" s="164"/>
      <c r="K429" s="183"/>
      <c r="L429" s="164"/>
      <c r="M429" s="164"/>
      <c r="N429" s="186"/>
      <c r="O429" s="186"/>
      <c r="P429" s="164"/>
      <c r="Q429" s="164"/>
      <c r="R429" s="164"/>
      <c r="S429" s="164"/>
      <c r="T429" s="164"/>
      <c r="U429" s="164"/>
      <c r="V429" s="164"/>
      <c r="W429" s="164"/>
      <c r="X429" s="164"/>
      <c r="Y429" s="187"/>
      <c r="AA429" s="77"/>
      <c r="AC429" s="206"/>
      <c r="AD429" s="34"/>
      <c r="AE429" s="34"/>
      <c r="AF429" s="34"/>
      <c r="AG429" s="34"/>
      <c r="AH429" s="34"/>
      <c r="AI429" s="85"/>
      <c r="AJ429" s="34"/>
      <c r="AK429" s="85"/>
      <c r="AL429" s="85"/>
      <c r="AM429" s="34"/>
      <c r="AN429" s="34"/>
      <c r="AO429" s="34"/>
      <c r="AP429" s="85"/>
      <c r="AQ429" s="84"/>
      <c r="AR429" s="86"/>
      <c r="AT429" s="77"/>
      <c r="AV429" s="203"/>
      <c r="AW429" s="34"/>
      <c r="AX429" s="34"/>
      <c r="AY429" s="93"/>
      <c r="AZ429" s="34"/>
      <c r="BA429" s="34"/>
    </row>
    <row r="430" spans="4:53" s="15" customFormat="1" ht="12.6" customHeight="1">
      <c r="D430" s="77"/>
      <c r="F430" s="206"/>
      <c r="G430" s="164"/>
      <c r="H430" s="164"/>
      <c r="I430" s="164"/>
      <c r="J430" s="164"/>
      <c r="K430" s="183"/>
      <c r="L430" s="164"/>
      <c r="M430" s="164"/>
      <c r="N430" s="186"/>
      <c r="O430" s="186"/>
      <c r="P430" s="164"/>
      <c r="Q430" s="164"/>
      <c r="R430" s="164"/>
      <c r="S430" s="164"/>
      <c r="T430" s="164"/>
      <c r="U430" s="164"/>
      <c r="V430" s="164"/>
      <c r="W430" s="164"/>
      <c r="X430" s="164"/>
      <c r="Y430" s="187"/>
      <c r="AA430" s="77"/>
      <c r="AC430" s="206"/>
      <c r="AD430" s="34"/>
      <c r="AE430" s="34"/>
      <c r="AF430" s="34"/>
      <c r="AG430" s="34"/>
      <c r="AH430" s="34"/>
      <c r="AI430" s="85"/>
      <c r="AJ430" s="34"/>
      <c r="AK430" s="85"/>
      <c r="AL430" s="85"/>
      <c r="AM430" s="34"/>
      <c r="AN430" s="34"/>
      <c r="AO430" s="34"/>
      <c r="AP430" s="85"/>
      <c r="AQ430" s="84"/>
      <c r="AR430" s="86"/>
      <c r="AT430" s="77"/>
      <c r="AV430" s="203"/>
      <c r="AW430" s="34"/>
      <c r="AX430" s="34"/>
      <c r="AY430" s="93"/>
      <c r="AZ430" s="34"/>
      <c r="BA430" s="34"/>
    </row>
    <row r="431" spans="4:53" s="15" customFormat="1" ht="12.6" customHeight="1">
      <c r="D431" s="77"/>
      <c r="F431" s="206"/>
      <c r="G431" s="164"/>
      <c r="H431" s="164"/>
      <c r="I431" s="164"/>
      <c r="J431" s="164"/>
      <c r="K431" s="183"/>
      <c r="L431" s="164"/>
      <c r="M431" s="164"/>
      <c r="N431" s="186"/>
      <c r="O431" s="186"/>
      <c r="P431" s="164"/>
      <c r="Q431" s="164"/>
      <c r="R431" s="164"/>
      <c r="S431" s="164"/>
      <c r="T431" s="164"/>
      <c r="U431" s="164"/>
      <c r="V431" s="164"/>
      <c r="W431" s="164"/>
      <c r="X431" s="164"/>
      <c r="Y431" s="187"/>
      <c r="AA431" s="77"/>
      <c r="AC431" s="206"/>
      <c r="AD431" s="34"/>
      <c r="AE431" s="34"/>
      <c r="AF431" s="34"/>
      <c r="AG431" s="34"/>
      <c r="AH431" s="34"/>
      <c r="AI431" s="85"/>
      <c r="AJ431" s="34"/>
      <c r="AK431" s="85"/>
      <c r="AL431" s="85"/>
      <c r="AM431" s="34"/>
      <c r="AN431" s="34"/>
      <c r="AO431" s="34"/>
      <c r="AP431" s="85"/>
      <c r="AQ431" s="84"/>
      <c r="AR431" s="86"/>
      <c r="AT431" s="77"/>
      <c r="AV431" s="203"/>
      <c r="AW431" s="34"/>
      <c r="AX431" s="34"/>
      <c r="AY431" s="93"/>
      <c r="AZ431" s="34"/>
      <c r="BA431" s="34"/>
    </row>
    <row r="432" spans="4:53" s="15" customFormat="1" ht="12.6" customHeight="1">
      <c r="D432" s="77"/>
      <c r="F432" s="206"/>
      <c r="G432" s="164"/>
      <c r="H432" s="164"/>
      <c r="I432" s="164"/>
      <c r="J432" s="164"/>
      <c r="K432" s="183"/>
      <c r="L432" s="164"/>
      <c r="M432" s="164"/>
      <c r="N432" s="186"/>
      <c r="O432" s="186"/>
      <c r="P432" s="164"/>
      <c r="Q432" s="164"/>
      <c r="R432" s="164"/>
      <c r="S432" s="164"/>
      <c r="T432" s="164"/>
      <c r="U432" s="164"/>
      <c r="V432" s="164"/>
      <c r="W432" s="164"/>
      <c r="X432" s="164"/>
      <c r="Y432" s="187"/>
      <c r="AA432" s="77"/>
      <c r="AC432" s="206"/>
      <c r="AD432" s="34"/>
      <c r="AE432" s="34"/>
      <c r="AF432" s="34"/>
      <c r="AG432" s="34"/>
      <c r="AH432" s="34"/>
      <c r="AI432" s="85"/>
      <c r="AJ432" s="34"/>
      <c r="AK432" s="85"/>
      <c r="AL432" s="85"/>
      <c r="AM432" s="34"/>
      <c r="AN432" s="34"/>
      <c r="AO432" s="34"/>
      <c r="AP432" s="85"/>
      <c r="AQ432" s="84"/>
      <c r="AR432" s="86"/>
      <c r="AT432" s="77"/>
      <c r="AV432" s="203"/>
      <c r="AW432" s="34"/>
      <c r="AX432" s="34"/>
      <c r="AY432" s="93"/>
      <c r="AZ432" s="34"/>
      <c r="BA432" s="34"/>
    </row>
    <row r="433" spans="4:53" s="15" customFormat="1" ht="12.6" customHeight="1">
      <c r="D433" s="77"/>
      <c r="F433" s="206"/>
      <c r="G433" s="164"/>
      <c r="H433" s="164"/>
      <c r="I433" s="164"/>
      <c r="J433" s="164"/>
      <c r="K433" s="183"/>
      <c r="L433" s="164"/>
      <c r="M433" s="164"/>
      <c r="N433" s="186"/>
      <c r="O433" s="186"/>
      <c r="P433" s="164"/>
      <c r="Q433" s="164"/>
      <c r="R433" s="164"/>
      <c r="S433" s="164"/>
      <c r="T433" s="164"/>
      <c r="U433" s="164"/>
      <c r="V433" s="164"/>
      <c r="W433" s="164"/>
      <c r="X433" s="164"/>
      <c r="Y433" s="187"/>
      <c r="AA433" s="77"/>
      <c r="AC433" s="206"/>
      <c r="AD433" s="34"/>
      <c r="AE433" s="34"/>
      <c r="AF433" s="34"/>
      <c r="AG433" s="34"/>
      <c r="AH433" s="34"/>
      <c r="AI433" s="85"/>
      <c r="AJ433" s="34"/>
      <c r="AK433" s="85"/>
      <c r="AL433" s="85"/>
      <c r="AM433" s="34"/>
      <c r="AN433" s="34"/>
      <c r="AO433" s="34"/>
      <c r="AP433" s="85"/>
      <c r="AQ433" s="84"/>
      <c r="AR433" s="86"/>
      <c r="AT433" s="77"/>
      <c r="AV433" s="203"/>
      <c r="AW433" s="34"/>
      <c r="AX433" s="34"/>
      <c r="AY433" s="93"/>
      <c r="AZ433" s="34"/>
      <c r="BA433" s="34"/>
    </row>
    <row r="434" spans="4:53" s="15" customFormat="1" ht="12.6" customHeight="1">
      <c r="D434" s="77"/>
      <c r="F434" s="206"/>
      <c r="G434" s="164"/>
      <c r="H434" s="164"/>
      <c r="I434" s="164"/>
      <c r="J434" s="164"/>
      <c r="K434" s="183"/>
      <c r="L434" s="164"/>
      <c r="M434" s="164"/>
      <c r="N434" s="186"/>
      <c r="O434" s="186"/>
      <c r="P434" s="164"/>
      <c r="Q434" s="164"/>
      <c r="R434" s="164"/>
      <c r="S434" s="164"/>
      <c r="T434" s="164"/>
      <c r="U434" s="164"/>
      <c r="V434" s="164"/>
      <c r="W434" s="164"/>
      <c r="X434" s="164"/>
      <c r="Y434" s="187"/>
      <c r="AA434" s="77"/>
      <c r="AC434" s="206"/>
      <c r="AD434" s="34"/>
      <c r="AE434" s="34"/>
      <c r="AF434" s="34"/>
      <c r="AG434" s="34"/>
      <c r="AH434" s="34"/>
      <c r="AI434" s="85"/>
      <c r="AJ434" s="34"/>
      <c r="AK434" s="85"/>
      <c r="AL434" s="85"/>
      <c r="AM434" s="34"/>
      <c r="AN434" s="34"/>
      <c r="AO434" s="34"/>
      <c r="AP434" s="85"/>
      <c r="AQ434" s="84"/>
      <c r="AR434" s="86"/>
      <c r="AT434" s="77"/>
      <c r="AV434" s="203"/>
      <c r="AW434" s="34"/>
      <c r="AX434" s="34"/>
      <c r="AY434" s="93"/>
      <c r="AZ434" s="34"/>
      <c r="BA434" s="34"/>
    </row>
    <row r="435" spans="4:53" s="15" customFormat="1" ht="12.6" customHeight="1">
      <c r="D435" s="77"/>
      <c r="F435" s="206"/>
      <c r="G435" s="164"/>
      <c r="H435" s="164"/>
      <c r="I435" s="164"/>
      <c r="J435" s="164"/>
      <c r="K435" s="183"/>
      <c r="L435" s="164"/>
      <c r="M435" s="164"/>
      <c r="N435" s="186"/>
      <c r="O435" s="186"/>
      <c r="P435" s="164"/>
      <c r="Q435" s="164"/>
      <c r="R435" s="164"/>
      <c r="S435" s="164"/>
      <c r="T435" s="164"/>
      <c r="U435" s="164"/>
      <c r="V435" s="164"/>
      <c r="W435" s="164"/>
      <c r="X435" s="164"/>
      <c r="Y435" s="187"/>
      <c r="AA435" s="77"/>
      <c r="AC435" s="206"/>
      <c r="AD435" s="34"/>
      <c r="AE435" s="34"/>
      <c r="AF435" s="34"/>
      <c r="AG435" s="34"/>
      <c r="AH435" s="34"/>
      <c r="AI435" s="85"/>
      <c r="AJ435" s="34"/>
      <c r="AK435" s="85"/>
      <c r="AL435" s="85"/>
      <c r="AM435" s="34"/>
      <c r="AN435" s="34"/>
      <c r="AO435" s="34"/>
      <c r="AP435" s="85"/>
      <c r="AQ435" s="84"/>
      <c r="AR435" s="86"/>
      <c r="AT435" s="77"/>
      <c r="AV435" s="203"/>
      <c r="AW435" s="34"/>
      <c r="AX435" s="34"/>
      <c r="AY435" s="93"/>
      <c r="AZ435" s="34"/>
      <c r="BA435" s="34"/>
    </row>
    <row r="436" spans="4:53" s="15" customFormat="1" ht="12.6" customHeight="1">
      <c r="D436" s="77"/>
      <c r="F436" s="206"/>
      <c r="G436" s="164"/>
      <c r="H436" s="164"/>
      <c r="I436" s="164"/>
      <c r="J436" s="164"/>
      <c r="K436" s="183"/>
      <c r="L436" s="164"/>
      <c r="M436" s="164"/>
      <c r="N436" s="186"/>
      <c r="O436" s="186"/>
      <c r="P436" s="164"/>
      <c r="Q436" s="164"/>
      <c r="R436" s="164"/>
      <c r="S436" s="164"/>
      <c r="T436" s="164"/>
      <c r="U436" s="164"/>
      <c r="V436" s="164"/>
      <c r="W436" s="164"/>
      <c r="X436" s="164"/>
      <c r="Y436" s="187"/>
      <c r="AA436" s="77"/>
      <c r="AC436" s="206"/>
      <c r="AD436" s="34"/>
      <c r="AE436" s="34"/>
      <c r="AF436" s="34"/>
      <c r="AG436" s="34"/>
      <c r="AH436" s="34"/>
      <c r="AI436" s="85"/>
      <c r="AJ436" s="34"/>
      <c r="AK436" s="85"/>
      <c r="AL436" s="85"/>
      <c r="AM436" s="34"/>
      <c r="AN436" s="34"/>
      <c r="AO436" s="34"/>
      <c r="AP436" s="85"/>
      <c r="AQ436" s="84"/>
      <c r="AR436" s="86"/>
      <c r="AT436" s="77"/>
      <c r="AV436" s="203"/>
      <c r="AW436" s="34"/>
      <c r="AX436" s="34"/>
      <c r="AY436" s="93"/>
      <c r="AZ436" s="34"/>
      <c r="BA436" s="34"/>
    </row>
    <row r="437" spans="4:53" s="15" customFormat="1" ht="12.6" customHeight="1">
      <c r="D437" s="77"/>
      <c r="F437" s="206"/>
      <c r="G437" s="164"/>
      <c r="H437" s="164"/>
      <c r="I437" s="164"/>
      <c r="J437" s="164"/>
      <c r="K437" s="183"/>
      <c r="L437" s="164"/>
      <c r="M437" s="164"/>
      <c r="N437" s="186"/>
      <c r="O437" s="186"/>
      <c r="P437" s="164"/>
      <c r="Q437" s="164"/>
      <c r="R437" s="164"/>
      <c r="S437" s="164"/>
      <c r="T437" s="164"/>
      <c r="U437" s="164"/>
      <c r="V437" s="164"/>
      <c r="W437" s="164"/>
      <c r="X437" s="164"/>
      <c r="Y437" s="187"/>
      <c r="AA437" s="77"/>
      <c r="AC437" s="206"/>
      <c r="AD437" s="34"/>
      <c r="AE437" s="34"/>
      <c r="AF437" s="34"/>
      <c r="AG437" s="34"/>
      <c r="AH437" s="34"/>
      <c r="AI437" s="85"/>
      <c r="AJ437" s="34"/>
      <c r="AK437" s="85"/>
      <c r="AL437" s="85"/>
      <c r="AM437" s="34"/>
      <c r="AN437" s="34"/>
      <c r="AO437" s="34"/>
      <c r="AP437" s="85"/>
      <c r="AQ437" s="84"/>
      <c r="AR437" s="86"/>
      <c r="AT437" s="77"/>
      <c r="AV437" s="203"/>
      <c r="AW437" s="34"/>
      <c r="AX437" s="34"/>
      <c r="AY437" s="93"/>
      <c r="AZ437" s="34"/>
      <c r="BA437" s="34"/>
    </row>
    <row r="438" spans="4:53" s="15" customFormat="1" ht="12.6" customHeight="1">
      <c r="D438" s="77"/>
      <c r="F438" s="206"/>
      <c r="G438" s="164"/>
      <c r="H438" s="164"/>
      <c r="I438" s="164"/>
      <c r="J438" s="164"/>
      <c r="K438" s="183"/>
      <c r="L438" s="164"/>
      <c r="M438" s="164"/>
      <c r="N438" s="186"/>
      <c r="O438" s="186"/>
      <c r="P438" s="164"/>
      <c r="Q438" s="164"/>
      <c r="R438" s="164"/>
      <c r="S438" s="164"/>
      <c r="T438" s="164"/>
      <c r="U438" s="164"/>
      <c r="V438" s="164"/>
      <c r="W438" s="164"/>
      <c r="X438" s="164"/>
      <c r="Y438" s="187"/>
      <c r="AA438" s="77"/>
      <c r="AC438" s="206"/>
      <c r="AD438" s="34"/>
      <c r="AE438" s="34"/>
      <c r="AF438" s="34"/>
      <c r="AG438" s="34"/>
      <c r="AH438" s="34"/>
      <c r="AI438" s="85"/>
      <c r="AJ438" s="34"/>
      <c r="AK438" s="85"/>
      <c r="AL438" s="85"/>
      <c r="AM438" s="34"/>
      <c r="AN438" s="34"/>
      <c r="AO438" s="34"/>
      <c r="AP438" s="85"/>
      <c r="AQ438" s="84"/>
      <c r="AR438" s="86"/>
      <c r="AT438" s="77"/>
      <c r="AV438" s="203"/>
      <c r="AW438" s="34"/>
      <c r="AX438" s="34"/>
      <c r="AY438" s="93"/>
      <c r="AZ438" s="34"/>
      <c r="BA438" s="34"/>
    </row>
    <row r="439" spans="4:53" s="15" customFormat="1" ht="12.6" customHeight="1">
      <c r="D439" s="77"/>
      <c r="F439" s="206"/>
      <c r="G439" s="164"/>
      <c r="H439" s="164"/>
      <c r="I439" s="164"/>
      <c r="J439" s="164"/>
      <c r="K439" s="183"/>
      <c r="L439" s="164"/>
      <c r="M439" s="164"/>
      <c r="N439" s="186"/>
      <c r="O439" s="186"/>
      <c r="P439" s="164"/>
      <c r="Q439" s="164"/>
      <c r="R439" s="164"/>
      <c r="S439" s="164"/>
      <c r="T439" s="164"/>
      <c r="U439" s="164"/>
      <c r="V439" s="164"/>
      <c r="W439" s="164"/>
      <c r="X439" s="164"/>
      <c r="Y439" s="187"/>
      <c r="AA439" s="77"/>
      <c r="AC439" s="206"/>
      <c r="AD439" s="34"/>
      <c r="AE439" s="34"/>
      <c r="AF439" s="34"/>
      <c r="AG439" s="34"/>
      <c r="AH439" s="34"/>
      <c r="AI439" s="85"/>
      <c r="AJ439" s="34"/>
      <c r="AK439" s="85"/>
      <c r="AL439" s="85"/>
      <c r="AM439" s="34"/>
      <c r="AN439" s="34"/>
      <c r="AO439" s="34"/>
      <c r="AP439" s="85"/>
      <c r="AQ439" s="84"/>
      <c r="AR439" s="86"/>
      <c r="AT439" s="77"/>
      <c r="AV439" s="203"/>
      <c r="AW439" s="34"/>
      <c r="AX439" s="34"/>
      <c r="AY439" s="93"/>
      <c r="AZ439" s="34"/>
      <c r="BA439" s="34"/>
    </row>
    <row r="440" spans="4:53" s="15" customFormat="1" ht="12.6" customHeight="1">
      <c r="D440" s="77"/>
      <c r="F440" s="206"/>
      <c r="G440" s="164"/>
      <c r="H440" s="164"/>
      <c r="I440" s="164"/>
      <c r="J440" s="164"/>
      <c r="K440" s="183"/>
      <c r="L440" s="164"/>
      <c r="M440" s="164"/>
      <c r="N440" s="186"/>
      <c r="O440" s="186"/>
      <c r="P440" s="164"/>
      <c r="Q440" s="164"/>
      <c r="R440" s="164"/>
      <c r="S440" s="164"/>
      <c r="T440" s="164"/>
      <c r="U440" s="164"/>
      <c r="V440" s="164"/>
      <c r="W440" s="164"/>
      <c r="X440" s="164"/>
      <c r="Y440" s="187"/>
      <c r="AA440" s="77"/>
      <c r="AC440" s="206"/>
      <c r="AD440" s="34"/>
      <c r="AE440" s="34"/>
      <c r="AF440" s="34"/>
      <c r="AG440" s="34"/>
      <c r="AH440" s="34"/>
      <c r="AI440" s="85"/>
      <c r="AJ440" s="34"/>
      <c r="AK440" s="85"/>
      <c r="AL440" s="85"/>
      <c r="AM440" s="34"/>
      <c r="AN440" s="34"/>
      <c r="AO440" s="34"/>
      <c r="AP440" s="85"/>
      <c r="AQ440" s="84"/>
      <c r="AR440" s="86"/>
      <c r="AT440" s="77"/>
      <c r="AV440" s="203"/>
      <c r="AW440" s="34"/>
      <c r="AX440" s="34"/>
      <c r="AY440" s="93"/>
      <c r="AZ440" s="34"/>
      <c r="BA440" s="34"/>
    </row>
    <row r="441" spans="4:53" s="15" customFormat="1" ht="12.6" customHeight="1">
      <c r="D441" s="77"/>
      <c r="F441" s="206"/>
      <c r="G441" s="164"/>
      <c r="H441" s="164"/>
      <c r="I441" s="164"/>
      <c r="J441" s="164"/>
      <c r="K441" s="183"/>
      <c r="L441" s="164"/>
      <c r="M441" s="164"/>
      <c r="N441" s="186"/>
      <c r="O441" s="186"/>
      <c r="P441" s="164"/>
      <c r="Q441" s="164"/>
      <c r="R441" s="164"/>
      <c r="S441" s="164"/>
      <c r="T441" s="164"/>
      <c r="U441" s="164"/>
      <c r="V441" s="164"/>
      <c r="W441" s="164"/>
      <c r="X441" s="164"/>
      <c r="Y441" s="187"/>
      <c r="AA441" s="77"/>
      <c r="AC441" s="206"/>
      <c r="AD441" s="34"/>
      <c r="AE441" s="34"/>
      <c r="AF441" s="34"/>
      <c r="AG441" s="34"/>
      <c r="AH441" s="34"/>
      <c r="AI441" s="85"/>
      <c r="AJ441" s="34"/>
      <c r="AK441" s="85"/>
      <c r="AL441" s="85"/>
      <c r="AM441" s="34"/>
      <c r="AN441" s="34"/>
      <c r="AO441" s="34"/>
      <c r="AP441" s="85"/>
      <c r="AQ441" s="84"/>
      <c r="AR441" s="86"/>
      <c r="AT441" s="77"/>
      <c r="AV441" s="203"/>
      <c r="AW441" s="34"/>
      <c r="AX441" s="34"/>
      <c r="AY441" s="93"/>
      <c r="AZ441" s="34"/>
      <c r="BA441" s="34"/>
    </row>
    <row r="442" spans="4:53" s="15" customFormat="1" ht="12.6" customHeight="1">
      <c r="D442" s="77"/>
      <c r="F442" s="206"/>
      <c r="G442" s="164"/>
      <c r="H442" s="164"/>
      <c r="I442" s="164"/>
      <c r="J442" s="164"/>
      <c r="K442" s="183"/>
      <c r="L442" s="164"/>
      <c r="M442" s="164"/>
      <c r="N442" s="186"/>
      <c r="O442" s="186"/>
      <c r="P442" s="164"/>
      <c r="Q442" s="164"/>
      <c r="R442" s="164"/>
      <c r="S442" s="164"/>
      <c r="T442" s="164"/>
      <c r="U442" s="164"/>
      <c r="V442" s="164"/>
      <c r="W442" s="164"/>
      <c r="X442" s="164"/>
      <c r="Y442" s="187"/>
      <c r="AA442" s="77"/>
      <c r="AC442" s="206"/>
      <c r="AD442" s="34"/>
      <c r="AE442" s="34"/>
      <c r="AF442" s="34"/>
      <c r="AG442" s="34"/>
      <c r="AH442" s="34"/>
      <c r="AI442" s="85"/>
      <c r="AJ442" s="34"/>
      <c r="AK442" s="85"/>
      <c r="AL442" s="85"/>
      <c r="AM442" s="34"/>
      <c r="AN442" s="34"/>
      <c r="AO442" s="34"/>
      <c r="AP442" s="85"/>
      <c r="AQ442" s="84"/>
      <c r="AR442" s="86"/>
      <c r="AT442" s="77"/>
      <c r="AV442" s="203"/>
      <c r="AW442" s="34"/>
      <c r="AX442" s="34"/>
      <c r="AY442" s="93"/>
      <c r="AZ442" s="34"/>
      <c r="BA442" s="34"/>
    </row>
    <row r="443" spans="4:53" s="15" customFormat="1" ht="12.6" customHeight="1">
      <c r="D443" s="77"/>
      <c r="F443" s="206"/>
      <c r="G443" s="164"/>
      <c r="H443" s="164"/>
      <c r="I443" s="164"/>
      <c r="J443" s="164"/>
      <c r="K443" s="183"/>
      <c r="L443" s="164"/>
      <c r="M443" s="164"/>
      <c r="N443" s="186"/>
      <c r="O443" s="186"/>
      <c r="P443" s="164"/>
      <c r="Q443" s="164"/>
      <c r="R443" s="164"/>
      <c r="S443" s="164"/>
      <c r="T443" s="164"/>
      <c r="U443" s="164"/>
      <c r="V443" s="164"/>
      <c r="W443" s="164"/>
      <c r="X443" s="164"/>
      <c r="Y443" s="187"/>
      <c r="AA443" s="77"/>
      <c r="AC443" s="206"/>
      <c r="AD443" s="34"/>
      <c r="AE443" s="34"/>
      <c r="AF443" s="34"/>
      <c r="AG443" s="34"/>
      <c r="AH443" s="34"/>
      <c r="AI443" s="85"/>
      <c r="AJ443" s="34"/>
      <c r="AK443" s="85"/>
      <c r="AL443" s="85"/>
      <c r="AM443" s="34"/>
      <c r="AN443" s="34"/>
      <c r="AO443" s="34"/>
      <c r="AP443" s="85"/>
      <c r="AQ443" s="84"/>
      <c r="AR443" s="86"/>
      <c r="AT443" s="77"/>
      <c r="AV443" s="203"/>
      <c r="AW443" s="34"/>
      <c r="AX443" s="34"/>
      <c r="AY443" s="93"/>
      <c r="AZ443" s="34"/>
      <c r="BA443" s="34"/>
    </row>
    <row r="444" spans="4:53" s="15" customFormat="1" ht="12.6" customHeight="1">
      <c r="D444" s="77"/>
      <c r="F444" s="206"/>
      <c r="G444" s="164"/>
      <c r="H444" s="164"/>
      <c r="I444" s="164"/>
      <c r="J444" s="164"/>
      <c r="K444" s="183"/>
      <c r="L444" s="164"/>
      <c r="M444" s="164"/>
      <c r="N444" s="186"/>
      <c r="O444" s="186"/>
      <c r="P444" s="164"/>
      <c r="Q444" s="164"/>
      <c r="R444" s="164"/>
      <c r="S444" s="164"/>
      <c r="T444" s="164"/>
      <c r="U444" s="164"/>
      <c r="V444" s="164"/>
      <c r="W444" s="164"/>
      <c r="X444" s="164"/>
      <c r="Y444" s="187"/>
      <c r="AA444" s="77"/>
      <c r="AC444" s="206"/>
      <c r="AD444" s="34"/>
      <c r="AE444" s="34"/>
      <c r="AF444" s="34"/>
      <c r="AG444" s="34"/>
      <c r="AH444" s="34"/>
      <c r="AI444" s="85"/>
      <c r="AJ444" s="34"/>
      <c r="AK444" s="85"/>
      <c r="AL444" s="85"/>
      <c r="AM444" s="34"/>
      <c r="AN444" s="34"/>
      <c r="AO444" s="34"/>
      <c r="AP444" s="85"/>
      <c r="AQ444" s="84"/>
      <c r="AR444" s="86"/>
      <c r="AT444" s="77"/>
      <c r="AV444" s="203"/>
      <c r="AW444" s="34"/>
      <c r="AX444" s="34"/>
      <c r="AY444" s="93"/>
      <c r="AZ444" s="34"/>
      <c r="BA444" s="34"/>
    </row>
    <row r="445" spans="4:53" s="15" customFormat="1" ht="12.6" customHeight="1">
      <c r="D445" s="77"/>
      <c r="F445" s="206"/>
      <c r="G445" s="164"/>
      <c r="H445" s="164"/>
      <c r="I445" s="164"/>
      <c r="J445" s="164"/>
      <c r="K445" s="183"/>
      <c r="L445" s="164"/>
      <c r="M445" s="164"/>
      <c r="N445" s="186"/>
      <c r="O445" s="186"/>
      <c r="P445" s="164"/>
      <c r="Q445" s="164"/>
      <c r="R445" s="164"/>
      <c r="S445" s="164"/>
      <c r="T445" s="164"/>
      <c r="U445" s="164"/>
      <c r="V445" s="164"/>
      <c r="W445" s="164"/>
      <c r="X445" s="164"/>
      <c r="Y445" s="187"/>
      <c r="AA445" s="77"/>
      <c r="AC445" s="206"/>
      <c r="AD445" s="34"/>
      <c r="AE445" s="34"/>
      <c r="AF445" s="34"/>
      <c r="AG445" s="34"/>
      <c r="AH445" s="34"/>
      <c r="AI445" s="85"/>
      <c r="AJ445" s="34"/>
      <c r="AK445" s="85"/>
      <c r="AL445" s="85"/>
      <c r="AM445" s="34"/>
      <c r="AN445" s="34"/>
      <c r="AO445" s="34"/>
      <c r="AP445" s="85"/>
      <c r="AQ445" s="84"/>
      <c r="AR445" s="86"/>
      <c r="AT445" s="77"/>
      <c r="AV445" s="203"/>
      <c r="AW445" s="34"/>
      <c r="AX445" s="34"/>
      <c r="AY445" s="93"/>
      <c r="AZ445" s="34"/>
      <c r="BA445" s="34"/>
    </row>
    <row r="446" spans="4:53" s="15" customFormat="1" ht="12.6" customHeight="1">
      <c r="D446" s="77"/>
      <c r="F446" s="206"/>
      <c r="G446" s="164"/>
      <c r="H446" s="164"/>
      <c r="I446" s="164"/>
      <c r="J446" s="164"/>
      <c r="K446" s="183"/>
      <c r="L446" s="164"/>
      <c r="M446" s="164"/>
      <c r="N446" s="186"/>
      <c r="O446" s="186"/>
      <c r="P446" s="164"/>
      <c r="Q446" s="164"/>
      <c r="R446" s="164"/>
      <c r="S446" s="164"/>
      <c r="T446" s="164"/>
      <c r="U446" s="164"/>
      <c r="V446" s="164"/>
      <c r="W446" s="164"/>
      <c r="X446" s="164"/>
      <c r="Y446" s="187"/>
      <c r="AA446" s="77"/>
      <c r="AC446" s="206"/>
      <c r="AD446" s="34"/>
      <c r="AE446" s="34"/>
      <c r="AF446" s="34"/>
      <c r="AG446" s="34"/>
      <c r="AH446" s="34"/>
      <c r="AI446" s="85"/>
      <c r="AJ446" s="34"/>
      <c r="AK446" s="85"/>
      <c r="AL446" s="85"/>
      <c r="AM446" s="34"/>
      <c r="AN446" s="34"/>
      <c r="AO446" s="34"/>
      <c r="AP446" s="85"/>
      <c r="AQ446" s="84"/>
      <c r="AR446" s="86"/>
      <c r="AT446" s="77"/>
      <c r="AV446" s="203"/>
      <c r="AW446" s="34"/>
      <c r="AX446" s="34"/>
      <c r="AY446" s="93"/>
      <c r="AZ446" s="34"/>
      <c r="BA446" s="34"/>
    </row>
    <row r="447" spans="4:53" s="15" customFormat="1" ht="12.6" customHeight="1">
      <c r="D447" s="77"/>
      <c r="F447" s="206"/>
      <c r="G447" s="164"/>
      <c r="H447" s="164"/>
      <c r="I447" s="164"/>
      <c r="J447" s="164"/>
      <c r="K447" s="183"/>
      <c r="L447" s="164"/>
      <c r="M447" s="164"/>
      <c r="N447" s="186"/>
      <c r="O447" s="186"/>
      <c r="P447" s="164"/>
      <c r="Q447" s="164"/>
      <c r="R447" s="164"/>
      <c r="S447" s="164"/>
      <c r="T447" s="164"/>
      <c r="U447" s="164"/>
      <c r="V447" s="164"/>
      <c r="W447" s="164"/>
      <c r="X447" s="164"/>
      <c r="Y447" s="187"/>
      <c r="AA447" s="77"/>
      <c r="AC447" s="206"/>
      <c r="AD447" s="34"/>
      <c r="AE447" s="34"/>
      <c r="AF447" s="34"/>
      <c r="AG447" s="34"/>
      <c r="AH447" s="34"/>
      <c r="AI447" s="85"/>
      <c r="AJ447" s="34"/>
      <c r="AK447" s="85"/>
      <c r="AL447" s="85"/>
      <c r="AM447" s="34"/>
      <c r="AN447" s="34"/>
      <c r="AO447" s="34"/>
      <c r="AP447" s="85"/>
      <c r="AQ447" s="84"/>
      <c r="AR447" s="86"/>
      <c r="AT447" s="77"/>
      <c r="AV447" s="203"/>
      <c r="AW447" s="34"/>
      <c r="AX447" s="34"/>
      <c r="AY447" s="93"/>
      <c r="AZ447" s="34"/>
      <c r="BA447" s="34"/>
    </row>
    <row r="448" spans="4:53" s="15" customFormat="1" ht="12.6" customHeight="1">
      <c r="D448" s="77"/>
      <c r="F448" s="206"/>
      <c r="G448" s="164"/>
      <c r="H448" s="164"/>
      <c r="I448" s="164"/>
      <c r="J448" s="164"/>
      <c r="K448" s="183"/>
      <c r="L448" s="164"/>
      <c r="M448" s="164"/>
      <c r="N448" s="186"/>
      <c r="O448" s="186"/>
      <c r="P448" s="164"/>
      <c r="Q448" s="164"/>
      <c r="R448" s="164"/>
      <c r="S448" s="164"/>
      <c r="T448" s="164"/>
      <c r="U448" s="164"/>
      <c r="V448" s="164"/>
      <c r="W448" s="164"/>
      <c r="X448" s="164"/>
      <c r="Y448" s="187"/>
      <c r="AA448" s="77"/>
      <c r="AC448" s="206"/>
      <c r="AD448" s="34"/>
      <c r="AE448" s="34"/>
      <c r="AF448" s="34"/>
      <c r="AG448" s="34"/>
      <c r="AH448" s="34"/>
      <c r="AI448" s="85"/>
      <c r="AJ448" s="34"/>
      <c r="AK448" s="85"/>
      <c r="AL448" s="85"/>
      <c r="AM448" s="34"/>
      <c r="AN448" s="34"/>
      <c r="AO448" s="34"/>
      <c r="AP448" s="85"/>
      <c r="AQ448" s="84"/>
      <c r="AR448" s="86"/>
      <c r="AT448" s="77"/>
      <c r="AV448" s="203"/>
      <c r="AW448" s="34"/>
      <c r="AX448" s="34"/>
      <c r="AY448" s="93"/>
      <c r="AZ448" s="34"/>
      <c r="BA448" s="34"/>
    </row>
    <row r="449" spans="4:53" s="15" customFormat="1" ht="12.6" customHeight="1">
      <c r="D449" s="77"/>
      <c r="F449" s="206"/>
      <c r="G449" s="164"/>
      <c r="H449" s="164"/>
      <c r="I449" s="164"/>
      <c r="J449" s="164"/>
      <c r="K449" s="183"/>
      <c r="L449" s="164"/>
      <c r="M449" s="164"/>
      <c r="N449" s="186"/>
      <c r="O449" s="186"/>
      <c r="P449" s="164"/>
      <c r="Q449" s="164"/>
      <c r="R449" s="164"/>
      <c r="S449" s="164"/>
      <c r="T449" s="164"/>
      <c r="U449" s="164"/>
      <c r="V449" s="164"/>
      <c r="W449" s="164"/>
      <c r="X449" s="164"/>
      <c r="Y449" s="187"/>
      <c r="AA449" s="77"/>
      <c r="AC449" s="206"/>
      <c r="AD449" s="34"/>
      <c r="AE449" s="34"/>
      <c r="AF449" s="34"/>
      <c r="AG449" s="34"/>
      <c r="AH449" s="34"/>
      <c r="AI449" s="85"/>
      <c r="AJ449" s="34"/>
      <c r="AK449" s="85"/>
      <c r="AL449" s="85"/>
      <c r="AM449" s="34"/>
      <c r="AN449" s="34"/>
      <c r="AO449" s="34"/>
      <c r="AP449" s="85"/>
      <c r="AQ449" s="84"/>
      <c r="AR449" s="86"/>
      <c r="AT449" s="77"/>
      <c r="AV449" s="203"/>
      <c r="AW449" s="34"/>
      <c r="AX449" s="34"/>
      <c r="AY449" s="93"/>
      <c r="AZ449" s="34"/>
      <c r="BA449" s="34"/>
    </row>
    <row r="450" spans="4:53" s="15" customFormat="1" ht="12.6" customHeight="1">
      <c r="D450" s="77"/>
      <c r="F450" s="206"/>
      <c r="G450" s="164"/>
      <c r="H450" s="164"/>
      <c r="I450" s="164"/>
      <c r="J450" s="164"/>
      <c r="K450" s="183"/>
      <c r="L450" s="164"/>
      <c r="M450" s="164"/>
      <c r="N450" s="186"/>
      <c r="O450" s="186"/>
      <c r="P450" s="164"/>
      <c r="Q450" s="164"/>
      <c r="R450" s="164"/>
      <c r="S450" s="164"/>
      <c r="T450" s="164"/>
      <c r="U450" s="164"/>
      <c r="V450" s="164"/>
      <c r="W450" s="164"/>
      <c r="X450" s="164"/>
      <c r="Y450" s="187"/>
      <c r="AA450" s="77"/>
      <c r="AC450" s="206"/>
      <c r="AD450" s="34"/>
      <c r="AE450" s="34"/>
      <c r="AF450" s="34"/>
      <c r="AG450" s="34"/>
      <c r="AH450" s="34"/>
      <c r="AI450" s="85"/>
      <c r="AJ450" s="34"/>
      <c r="AK450" s="85"/>
      <c r="AL450" s="85"/>
      <c r="AM450" s="34"/>
      <c r="AN450" s="34"/>
      <c r="AO450" s="34"/>
      <c r="AP450" s="85"/>
      <c r="AQ450" s="84"/>
      <c r="AR450" s="86"/>
      <c r="AT450" s="77"/>
      <c r="AV450" s="203"/>
      <c r="AW450" s="34"/>
      <c r="AX450" s="34"/>
      <c r="AY450" s="93"/>
      <c r="AZ450" s="34"/>
      <c r="BA450" s="34"/>
    </row>
    <row r="451" spans="4:53" s="15" customFormat="1" ht="12.6" customHeight="1">
      <c r="D451" s="77"/>
      <c r="F451" s="206"/>
      <c r="G451" s="164"/>
      <c r="H451" s="164"/>
      <c r="I451" s="164"/>
      <c r="J451" s="164"/>
      <c r="K451" s="183"/>
      <c r="L451" s="164"/>
      <c r="M451" s="164"/>
      <c r="N451" s="186"/>
      <c r="O451" s="186"/>
      <c r="P451" s="164"/>
      <c r="Q451" s="164"/>
      <c r="R451" s="164"/>
      <c r="S451" s="164"/>
      <c r="T451" s="164"/>
      <c r="U451" s="164"/>
      <c r="V451" s="164"/>
      <c r="W451" s="164"/>
      <c r="X451" s="164"/>
      <c r="Y451" s="187"/>
      <c r="AA451" s="77"/>
      <c r="AC451" s="206"/>
      <c r="AD451" s="34"/>
      <c r="AE451" s="34"/>
      <c r="AF451" s="34"/>
      <c r="AG451" s="34"/>
      <c r="AH451" s="34"/>
      <c r="AI451" s="85"/>
      <c r="AJ451" s="34"/>
      <c r="AK451" s="85"/>
      <c r="AL451" s="85"/>
      <c r="AM451" s="34"/>
      <c r="AN451" s="34"/>
      <c r="AO451" s="34"/>
      <c r="AP451" s="85"/>
      <c r="AQ451" s="84"/>
      <c r="AR451" s="86"/>
      <c r="AT451" s="77"/>
      <c r="AV451" s="203"/>
      <c r="AW451" s="34"/>
      <c r="AX451" s="34"/>
      <c r="AY451" s="93"/>
      <c r="AZ451" s="34"/>
      <c r="BA451" s="34"/>
    </row>
    <row r="452" spans="4:53" s="15" customFormat="1" ht="12.6" customHeight="1">
      <c r="D452" s="77"/>
      <c r="F452" s="206"/>
      <c r="G452" s="164"/>
      <c r="H452" s="164"/>
      <c r="I452" s="164"/>
      <c r="J452" s="164"/>
      <c r="K452" s="183"/>
      <c r="L452" s="164"/>
      <c r="M452" s="164"/>
      <c r="N452" s="186"/>
      <c r="O452" s="186"/>
      <c r="P452" s="164"/>
      <c r="Q452" s="164"/>
      <c r="R452" s="164"/>
      <c r="S452" s="164"/>
      <c r="T452" s="164"/>
      <c r="U452" s="164"/>
      <c r="V452" s="164"/>
      <c r="W452" s="164"/>
      <c r="X452" s="164"/>
      <c r="Y452" s="187"/>
      <c r="AA452" s="77"/>
      <c r="AC452" s="206"/>
      <c r="AD452" s="34"/>
      <c r="AE452" s="34"/>
      <c r="AF452" s="34"/>
      <c r="AG452" s="34"/>
      <c r="AH452" s="34"/>
      <c r="AI452" s="85"/>
      <c r="AJ452" s="34"/>
      <c r="AK452" s="85"/>
      <c r="AL452" s="85"/>
      <c r="AM452" s="34"/>
      <c r="AN452" s="34"/>
      <c r="AO452" s="34"/>
      <c r="AP452" s="85"/>
      <c r="AQ452" s="84"/>
      <c r="AR452" s="86"/>
      <c r="AT452" s="77"/>
      <c r="AV452" s="203"/>
      <c r="AW452" s="34"/>
      <c r="AX452" s="34"/>
      <c r="AY452" s="93"/>
      <c r="AZ452" s="34"/>
      <c r="BA452" s="34"/>
    </row>
    <row r="453" spans="4:53" s="15" customFormat="1" ht="12.6" customHeight="1">
      <c r="D453" s="77"/>
      <c r="F453" s="206"/>
      <c r="G453" s="164"/>
      <c r="H453" s="164"/>
      <c r="I453" s="164"/>
      <c r="J453" s="164"/>
      <c r="K453" s="183"/>
      <c r="L453" s="164"/>
      <c r="M453" s="164"/>
      <c r="N453" s="186"/>
      <c r="O453" s="186"/>
      <c r="P453" s="164"/>
      <c r="Q453" s="164"/>
      <c r="R453" s="164"/>
      <c r="S453" s="164"/>
      <c r="T453" s="164"/>
      <c r="U453" s="164"/>
      <c r="V453" s="164"/>
      <c r="W453" s="164"/>
      <c r="X453" s="164"/>
      <c r="Y453" s="187"/>
      <c r="AA453" s="77"/>
      <c r="AC453" s="206"/>
      <c r="AD453" s="34"/>
      <c r="AE453" s="34"/>
      <c r="AF453" s="34"/>
      <c r="AG453" s="34"/>
      <c r="AH453" s="34"/>
      <c r="AI453" s="85"/>
      <c r="AJ453" s="34"/>
      <c r="AK453" s="85"/>
      <c r="AL453" s="85"/>
      <c r="AM453" s="34"/>
      <c r="AN453" s="34"/>
      <c r="AO453" s="34"/>
      <c r="AP453" s="85"/>
      <c r="AQ453" s="84"/>
      <c r="AR453" s="86"/>
      <c r="AT453" s="77"/>
      <c r="AV453" s="203"/>
      <c r="AW453" s="34"/>
      <c r="AX453" s="34"/>
      <c r="AY453" s="93"/>
      <c r="AZ453" s="34"/>
      <c r="BA453" s="34"/>
    </row>
    <row r="454" spans="4:53" s="15" customFormat="1" ht="12.6" customHeight="1">
      <c r="D454" s="77"/>
      <c r="F454" s="206"/>
      <c r="G454" s="164"/>
      <c r="H454" s="164"/>
      <c r="I454" s="164"/>
      <c r="J454" s="164"/>
      <c r="K454" s="183"/>
      <c r="L454" s="164"/>
      <c r="M454" s="164"/>
      <c r="N454" s="186"/>
      <c r="O454" s="186"/>
      <c r="P454" s="164"/>
      <c r="Q454" s="164"/>
      <c r="R454" s="164"/>
      <c r="S454" s="164"/>
      <c r="T454" s="164"/>
      <c r="U454" s="164"/>
      <c r="V454" s="164"/>
      <c r="W454" s="164"/>
      <c r="X454" s="164"/>
      <c r="Y454" s="187"/>
      <c r="AA454" s="77"/>
      <c r="AC454" s="206"/>
      <c r="AD454" s="34"/>
      <c r="AE454" s="34"/>
      <c r="AF454" s="34"/>
      <c r="AG454" s="34"/>
      <c r="AH454" s="34"/>
      <c r="AI454" s="85"/>
      <c r="AJ454" s="34"/>
      <c r="AK454" s="85"/>
      <c r="AL454" s="85"/>
      <c r="AM454" s="34"/>
      <c r="AN454" s="34"/>
      <c r="AO454" s="34"/>
      <c r="AP454" s="85"/>
      <c r="AQ454" s="84"/>
      <c r="AR454" s="86"/>
      <c r="AT454" s="77"/>
      <c r="AV454" s="203"/>
      <c r="AW454" s="34"/>
      <c r="AX454" s="34"/>
      <c r="AY454" s="93"/>
      <c r="AZ454" s="34"/>
      <c r="BA454" s="34"/>
    </row>
    <row r="455" spans="4:53" s="15" customFormat="1" ht="12.6" customHeight="1">
      <c r="D455" s="77"/>
      <c r="F455" s="206"/>
      <c r="G455" s="164"/>
      <c r="H455" s="164"/>
      <c r="I455" s="164"/>
      <c r="J455" s="164"/>
      <c r="K455" s="183"/>
      <c r="L455" s="164"/>
      <c r="M455" s="164"/>
      <c r="N455" s="186"/>
      <c r="O455" s="186"/>
      <c r="P455" s="164"/>
      <c r="Q455" s="164"/>
      <c r="R455" s="164"/>
      <c r="S455" s="164"/>
      <c r="T455" s="164"/>
      <c r="U455" s="164"/>
      <c r="V455" s="164"/>
      <c r="W455" s="164"/>
      <c r="X455" s="164"/>
      <c r="Y455" s="187"/>
      <c r="AA455" s="77"/>
      <c r="AC455" s="206"/>
      <c r="AD455" s="34"/>
      <c r="AE455" s="34"/>
      <c r="AF455" s="34"/>
      <c r="AG455" s="34"/>
      <c r="AH455" s="34"/>
      <c r="AI455" s="85"/>
      <c r="AJ455" s="34"/>
      <c r="AK455" s="85"/>
      <c r="AL455" s="85"/>
      <c r="AM455" s="34"/>
      <c r="AN455" s="34"/>
      <c r="AO455" s="34"/>
      <c r="AP455" s="85"/>
      <c r="AQ455" s="84"/>
      <c r="AR455" s="86"/>
      <c r="AT455" s="77"/>
      <c r="AV455" s="203"/>
      <c r="AW455" s="34"/>
      <c r="AX455" s="34"/>
      <c r="AY455" s="93"/>
      <c r="AZ455" s="34"/>
      <c r="BA455" s="34"/>
    </row>
    <row r="456" spans="4:53" s="15" customFormat="1" ht="12.6" customHeight="1">
      <c r="D456" s="77"/>
      <c r="F456" s="206"/>
      <c r="G456" s="164"/>
      <c r="H456" s="164"/>
      <c r="I456" s="164"/>
      <c r="J456" s="164"/>
      <c r="K456" s="183"/>
      <c r="L456" s="164"/>
      <c r="M456" s="164"/>
      <c r="N456" s="186"/>
      <c r="O456" s="186"/>
      <c r="P456" s="164"/>
      <c r="Q456" s="164"/>
      <c r="R456" s="164"/>
      <c r="S456" s="164"/>
      <c r="T456" s="164"/>
      <c r="U456" s="164"/>
      <c r="V456" s="164"/>
      <c r="W456" s="164"/>
      <c r="X456" s="164"/>
      <c r="Y456" s="187"/>
      <c r="AA456" s="77"/>
      <c r="AC456" s="206"/>
      <c r="AD456" s="34"/>
      <c r="AE456" s="34"/>
      <c r="AF456" s="34"/>
      <c r="AG456" s="34"/>
      <c r="AH456" s="34"/>
      <c r="AI456" s="85"/>
      <c r="AJ456" s="34"/>
      <c r="AK456" s="85"/>
      <c r="AL456" s="85"/>
      <c r="AM456" s="34"/>
      <c r="AN456" s="34"/>
      <c r="AO456" s="34"/>
      <c r="AP456" s="85"/>
      <c r="AQ456" s="84"/>
      <c r="AR456" s="86"/>
      <c r="AT456" s="77"/>
      <c r="AV456" s="203"/>
      <c r="AW456" s="34"/>
      <c r="AX456" s="34"/>
      <c r="AY456" s="93"/>
      <c r="AZ456" s="34"/>
      <c r="BA456" s="34"/>
    </row>
    <row r="457" spans="4:53" s="15" customFormat="1" ht="12.6" customHeight="1">
      <c r="D457" s="77"/>
      <c r="F457" s="206"/>
      <c r="G457" s="164"/>
      <c r="H457" s="164"/>
      <c r="I457" s="164"/>
      <c r="J457" s="164"/>
      <c r="K457" s="183"/>
      <c r="L457" s="164"/>
      <c r="M457" s="164"/>
      <c r="N457" s="186"/>
      <c r="O457" s="186"/>
      <c r="P457" s="164"/>
      <c r="Q457" s="164"/>
      <c r="R457" s="164"/>
      <c r="S457" s="164"/>
      <c r="T457" s="164"/>
      <c r="U457" s="164"/>
      <c r="V457" s="164"/>
      <c r="W457" s="164"/>
      <c r="X457" s="164"/>
      <c r="Y457" s="187"/>
      <c r="AA457" s="77"/>
      <c r="AC457" s="206"/>
      <c r="AD457" s="34"/>
      <c r="AE457" s="34"/>
      <c r="AF457" s="34"/>
      <c r="AG457" s="34"/>
      <c r="AH457" s="34"/>
      <c r="AI457" s="85"/>
      <c r="AJ457" s="34"/>
      <c r="AK457" s="85"/>
      <c r="AL457" s="85"/>
      <c r="AM457" s="34"/>
      <c r="AN457" s="34"/>
      <c r="AO457" s="34"/>
      <c r="AP457" s="85"/>
      <c r="AQ457" s="84"/>
      <c r="AR457" s="86"/>
      <c r="AT457" s="77"/>
      <c r="AV457" s="203"/>
      <c r="AW457" s="34"/>
      <c r="AX457" s="34"/>
      <c r="AY457" s="93"/>
      <c r="AZ457" s="34"/>
      <c r="BA457" s="34"/>
    </row>
    <row r="458" spans="4:53" s="15" customFormat="1" ht="12.6" customHeight="1">
      <c r="D458" s="77"/>
      <c r="F458" s="206"/>
      <c r="G458" s="164"/>
      <c r="H458" s="164"/>
      <c r="I458" s="164"/>
      <c r="J458" s="164"/>
      <c r="K458" s="183"/>
      <c r="L458" s="164"/>
      <c r="M458" s="164"/>
      <c r="N458" s="186"/>
      <c r="O458" s="186"/>
      <c r="P458" s="164"/>
      <c r="Q458" s="164"/>
      <c r="R458" s="164"/>
      <c r="S458" s="164"/>
      <c r="T458" s="164"/>
      <c r="U458" s="164"/>
      <c r="V458" s="164"/>
      <c r="W458" s="164"/>
      <c r="X458" s="164"/>
      <c r="Y458" s="187"/>
      <c r="AA458" s="77"/>
      <c r="AC458" s="206"/>
      <c r="AD458" s="34"/>
      <c r="AE458" s="34"/>
      <c r="AF458" s="34"/>
      <c r="AG458" s="34"/>
      <c r="AH458" s="34"/>
      <c r="AI458" s="85"/>
      <c r="AJ458" s="34"/>
      <c r="AK458" s="85"/>
      <c r="AL458" s="85"/>
      <c r="AM458" s="34"/>
      <c r="AN458" s="34"/>
      <c r="AO458" s="34"/>
      <c r="AP458" s="85"/>
      <c r="AQ458" s="84"/>
      <c r="AR458" s="86"/>
      <c r="AT458" s="77"/>
      <c r="AV458" s="203"/>
      <c r="AW458" s="34"/>
      <c r="AX458" s="34"/>
      <c r="AY458" s="93"/>
      <c r="AZ458" s="34"/>
      <c r="BA458" s="34"/>
    </row>
    <row r="459" spans="4:53" s="15" customFormat="1" ht="12.6" customHeight="1">
      <c r="D459" s="77"/>
      <c r="F459" s="206"/>
      <c r="G459" s="164"/>
      <c r="H459" s="164"/>
      <c r="I459" s="164"/>
      <c r="J459" s="164"/>
      <c r="K459" s="183"/>
      <c r="L459" s="164"/>
      <c r="M459" s="164"/>
      <c r="N459" s="186"/>
      <c r="O459" s="186"/>
      <c r="P459" s="164"/>
      <c r="Q459" s="164"/>
      <c r="R459" s="164"/>
      <c r="S459" s="164"/>
      <c r="T459" s="164"/>
      <c r="U459" s="164"/>
      <c r="V459" s="164"/>
      <c r="W459" s="164"/>
      <c r="X459" s="164"/>
      <c r="Y459" s="187"/>
      <c r="AA459" s="77"/>
      <c r="AC459" s="206"/>
      <c r="AD459" s="34"/>
      <c r="AE459" s="34"/>
      <c r="AF459" s="34"/>
      <c r="AG459" s="34"/>
      <c r="AH459" s="34"/>
      <c r="AI459" s="85"/>
      <c r="AJ459" s="34"/>
      <c r="AK459" s="85"/>
      <c r="AL459" s="85"/>
      <c r="AM459" s="34"/>
      <c r="AN459" s="34"/>
      <c r="AO459" s="34"/>
      <c r="AP459" s="85"/>
      <c r="AQ459" s="84"/>
      <c r="AR459" s="86"/>
      <c r="AT459" s="77"/>
      <c r="AV459" s="203"/>
      <c r="AW459" s="34"/>
      <c r="AX459" s="34"/>
      <c r="AY459" s="93"/>
      <c r="AZ459" s="34"/>
      <c r="BA459" s="34"/>
    </row>
    <row r="460" spans="4:53" s="15" customFormat="1" ht="12.6" customHeight="1">
      <c r="D460" s="77"/>
      <c r="F460" s="206"/>
      <c r="G460" s="164"/>
      <c r="H460" s="164"/>
      <c r="I460" s="164"/>
      <c r="J460" s="164"/>
      <c r="K460" s="183"/>
      <c r="L460" s="164"/>
      <c r="M460" s="164"/>
      <c r="N460" s="186"/>
      <c r="O460" s="186"/>
      <c r="P460" s="164"/>
      <c r="Q460" s="164"/>
      <c r="R460" s="164"/>
      <c r="S460" s="164"/>
      <c r="T460" s="164"/>
      <c r="U460" s="164"/>
      <c r="V460" s="164"/>
      <c r="W460" s="164"/>
      <c r="X460" s="164"/>
      <c r="Y460" s="187"/>
      <c r="AA460" s="77"/>
      <c r="AC460" s="206"/>
      <c r="AD460" s="34"/>
      <c r="AE460" s="34"/>
      <c r="AF460" s="34"/>
      <c r="AG460" s="34"/>
      <c r="AH460" s="34"/>
      <c r="AI460" s="85"/>
      <c r="AJ460" s="34"/>
      <c r="AK460" s="85"/>
      <c r="AL460" s="85"/>
      <c r="AM460" s="34"/>
      <c r="AN460" s="34"/>
      <c r="AO460" s="34"/>
      <c r="AP460" s="85"/>
      <c r="AQ460" s="84"/>
      <c r="AR460" s="86"/>
      <c r="AT460" s="77"/>
      <c r="AV460" s="203"/>
      <c r="AW460" s="34"/>
      <c r="AX460" s="34"/>
      <c r="AY460" s="93"/>
      <c r="AZ460" s="34"/>
      <c r="BA460" s="34"/>
    </row>
    <row r="461" spans="4:53" s="15" customFormat="1" ht="12.6" customHeight="1">
      <c r="D461" s="77"/>
      <c r="F461" s="206"/>
      <c r="G461" s="164"/>
      <c r="H461" s="164"/>
      <c r="I461" s="164"/>
      <c r="J461" s="164"/>
      <c r="K461" s="183"/>
      <c r="L461" s="164"/>
      <c r="M461" s="164"/>
      <c r="N461" s="186"/>
      <c r="O461" s="186"/>
      <c r="P461" s="164"/>
      <c r="Q461" s="164"/>
      <c r="R461" s="164"/>
      <c r="S461" s="164"/>
      <c r="T461" s="164"/>
      <c r="U461" s="164"/>
      <c r="V461" s="164"/>
      <c r="W461" s="164"/>
      <c r="X461" s="164"/>
      <c r="Y461" s="187"/>
      <c r="AA461" s="77"/>
      <c r="AC461" s="206"/>
      <c r="AD461" s="34"/>
      <c r="AE461" s="34"/>
      <c r="AF461" s="34"/>
      <c r="AG461" s="34"/>
      <c r="AH461" s="34"/>
      <c r="AI461" s="85"/>
      <c r="AJ461" s="34"/>
      <c r="AK461" s="85"/>
      <c r="AL461" s="85"/>
      <c r="AM461" s="34"/>
      <c r="AN461" s="34"/>
      <c r="AO461" s="34"/>
      <c r="AP461" s="85"/>
      <c r="AQ461" s="84"/>
      <c r="AR461" s="86"/>
      <c r="AT461" s="77"/>
      <c r="AV461" s="203"/>
      <c r="AW461" s="34"/>
      <c r="AX461" s="34"/>
      <c r="AY461" s="93"/>
      <c r="AZ461" s="34"/>
      <c r="BA461" s="34"/>
    </row>
    <row r="462" spans="4:53" s="15" customFormat="1" ht="12.6" customHeight="1">
      <c r="D462" s="77"/>
      <c r="F462" s="206"/>
      <c r="G462" s="164"/>
      <c r="H462" s="164"/>
      <c r="I462" s="164"/>
      <c r="J462" s="164"/>
      <c r="K462" s="183"/>
      <c r="L462" s="164"/>
      <c r="M462" s="164"/>
      <c r="N462" s="186"/>
      <c r="O462" s="186"/>
      <c r="P462" s="164"/>
      <c r="Q462" s="164"/>
      <c r="R462" s="164"/>
      <c r="S462" s="164"/>
      <c r="T462" s="164"/>
      <c r="U462" s="164"/>
      <c r="V462" s="164"/>
      <c r="W462" s="164"/>
      <c r="X462" s="164"/>
      <c r="Y462" s="187"/>
      <c r="AA462" s="77"/>
      <c r="AC462" s="206"/>
      <c r="AD462" s="34"/>
      <c r="AE462" s="34"/>
      <c r="AF462" s="34"/>
      <c r="AG462" s="34"/>
      <c r="AH462" s="34"/>
      <c r="AI462" s="85"/>
      <c r="AJ462" s="34"/>
      <c r="AK462" s="85"/>
      <c r="AL462" s="85"/>
      <c r="AM462" s="34"/>
      <c r="AN462" s="34"/>
      <c r="AO462" s="34"/>
      <c r="AP462" s="85"/>
      <c r="AQ462" s="84"/>
      <c r="AR462" s="86"/>
      <c r="AT462" s="77"/>
      <c r="AV462" s="203"/>
      <c r="AW462" s="34"/>
      <c r="AX462" s="34"/>
      <c r="AY462" s="93"/>
      <c r="AZ462" s="34"/>
      <c r="BA462" s="34"/>
    </row>
    <row r="463" spans="4:53" s="15" customFormat="1" ht="12.6" customHeight="1">
      <c r="D463" s="77"/>
      <c r="F463" s="206"/>
      <c r="G463" s="164"/>
      <c r="H463" s="164"/>
      <c r="I463" s="164"/>
      <c r="J463" s="164"/>
      <c r="K463" s="183"/>
      <c r="L463" s="164"/>
      <c r="M463" s="164"/>
      <c r="N463" s="186"/>
      <c r="O463" s="186"/>
      <c r="P463" s="164"/>
      <c r="Q463" s="164"/>
      <c r="R463" s="164"/>
      <c r="S463" s="164"/>
      <c r="T463" s="164"/>
      <c r="U463" s="164"/>
      <c r="V463" s="164"/>
      <c r="W463" s="164"/>
      <c r="X463" s="164"/>
      <c r="Y463" s="187"/>
      <c r="AA463" s="77"/>
      <c r="AC463" s="206"/>
      <c r="AD463" s="34"/>
      <c r="AE463" s="34"/>
      <c r="AF463" s="34"/>
      <c r="AG463" s="34"/>
      <c r="AH463" s="34"/>
      <c r="AI463" s="85"/>
      <c r="AJ463" s="34"/>
      <c r="AK463" s="85"/>
      <c r="AL463" s="85"/>
      <c r="AM463" s="34"/>
      <c r="AN463" s="34"/>
      <c r="AO463" s="34"/>
      <c r="AP463" s="85"/>
      <c r="AQ463" s="84"/>
      <c r="AR463" s="86"/>
      <c r="AT463" s="77"/>
      <c r="AV463" s="203"/>
      <c r="AW463" s="34"/>
      <c r="AX463" s="34"/>
      <c r="AY463" s="93"/>
      <c r="AZ463" s="34"/>
      <c r="BA463" s="34"/>
    </row>
    <row r="464" spans="4:53" s="15" customFormat="1" ht="12.6" customHeight="1">
      <c r="D464" s="77"/>
      <c r="F464" s="206"/>
      <c r="G464" s="164"/>
      <c r="H464" s="164"/>
      <c r="I464" s="164"/>
      <c r="J464" s="164"/>
      <c r="K464" s="183"/>
      <c r="L464" s="164"/>
      <c r="M464" s="164"/>
      <c r="N464" s="186"/>
      <c r="O464" s="186"/>
      <c r="P464" s="164"/>
      <c r="Q464" s="164"/>
      <c r="R464" s="164"/>
      <c r="S464" s="164"/>
      <c r="T464" s="164"/>
      <c r="U464" s="164"/>
      <c r="V464" s="164"/>
      <c r="W464" s="164"/>
      <c r="X464" s="164"/>
      <c r="Y464" s="187"/>
      <c r="AA464" s="77"/>
      <c r="AC464" s="206"/>
      <c r="AD464" s="34"/>
      <c r="AE464" s="34"/>
      <c r="AF464" s="34"/>
      <c r="AG464" s="34"/>
      <c r="AH464" s="34"/>
      <c r="AI464" s="85"/>
      <c r="AJ464" s="34"/>
      <c r="AK464" s="85"/>
      <c r="AL464" s="85"/>
      <c r="AM464" s="34"/>
      <c r="AN464" s="34"/>
      <c r="AO464" s="34"/>
      <c r="AP464" s="85"/>
      <c r="AQ464" s="84"/>
      <c r="AR464" s="86"/>
      <c r="AT464" s="77"/>
      <c r="AV464" s="203"/>
      <c r="AW464" s="34"/>
      <c r="AX464" s="34"/>
      <c r="AY464" s="93"/>
      <c r="AZ464" s="34"/>
      <c r="BA464" s="34"/>
    </row>
    <row r="465" spans="4:53" s="15" customFormat="1" ht="12.6" customHeight="1">
      <c r="D465" s="77"/>
      <c r="F465" s="206"/>
      <c r="G465" s="164"/>
      <c r="H465" s="164"/>
      <c r="I465" s="164"/>
      <c r="J465" s="164"/>
      <c r="K465" s="183"/>
      <c r="L465" s="164"/>
      <c r="M465" s="164"/>
      <c r="N465" s="186"/>
      <c r="O465" s="186"/>
      <c r="P465" s="164"/>
      <c r="Q465" s="164"/>
      <c r="R465" s="164"/>
      <c r="S465" s="164"/>
      <c r="T465" s="164"/>
      <c r="U465" s="164"/>
      <c r="V465" s="164"/>
      <c r="W465" s="164"/>
      <c r="X465" s="164"/>
      <c r="Y465" s="187"/>
      <c r="AA465" s="77"/>
      <c r="AC465" s="206"/>
      <c r="AD465" s="34"/>
      <c r="AE465" s="34"/>
      <c r="AF465" s="34"/>
      <c r="AG465" s="34"/>
      <c r="AH465" s="34"/>
      <c r="AI465" s="85"/>
      <c r="AJ465" s="34"/>
      <c r="AK465" s="85"/>
      <c r="AL465" s="85"/>
      <c r="AM465" s="34"/>
      <c r="AN465" s="34"/>
      <c r="AO465" s="34"/>
      <c r="AP465" s="85"/>
      <c r="AQ465" s="84"/>
      <c r="AR465" s="86"/>
      <c r="AT465" s="77"/>
      <c r="AV465" s="203"/>
      <c r="AW465" s="34"/>
      <c r="AX465" s="34"/>
      <c r="AY465" s="93"/>
      <c r="AZ465" s="34"/>
      <c r="BA465" s="34"/>
    </row>
    <row r="466" spans="4:53" s="15" customFormat="1" ht="12.6" customHeight="1">
      <c r="D466" s="77"/>
      <c r="F466" s="206"/>
      <c r="G466" s="164"/>
      <c r="H466" s="164"/>
      <c r="I466" s="164"/>
      <c r="J466" s="164"/>
      <c r="K466" s="183"/>
      <c r="L466" s="164"/>
      <c r="M466" s="164"/>
      <c r="N466" s="186"/>
      <c r="O466" s="186"/>
      <c r="P466" s="164"/>
      <c r="Q466" s="164"/>
      <c r="R466" s="164"/>
      <c r="S466" s="164"/>
      <c r="T466" s="164"/>
      <c r="U466" s="164"/>
      <c r="V466" s="164"/>
      <c r="W466" s="164"/>
      <c r="X466" s="164"/>
      <c r="Y466" s="187"/>
      <c r="AA466" s="77"/>
      <c r="AC466" s="206"/>
      <c r="AD466" s="34"/>
      <c r="AE466" s="34"/>
      <c r="AF466" s="34"/>
      <c r="AG466" s="34"/>
      <c r="AH466" s="34"/>
      <c r="AI466" s="85"/>
      <c r="AJ466" s="34"/>
      <c r="AK466" s="85"/>
      <c r="AL466" s="85"/>
      <c r="AM466" s="34"/>
      <c r="AN466" s="34"/>
      <c r="AO466" s="34"/>
      <c r="AP466" s="85"/>
      <c r="AQ466" s="84"/>
      <c r="AR466" s="86"/>
      <c r="AT466" s="77"/>
      <c r="AV466" s="203"/>
      <c r="AW466" s="34"/>
      <c r="AX466" s="34"/>
      <c r="AY466" s="93"/>
      <c r="AZ466" s="34"/>
      <c r="BA466" s="34"/>
    </row>
    <row r="467" spans="4:53" s="15" customFormat="1" ht="12.6" customHeight="1">
      <c r="D467" s="77"/>
      <c r="F467" s="206"/>
      <c r="G467" s="164"/>
      <c r="H467" s="164"/>
      <c r="I467" s="164"/>
      <c r="J467" s="164"/>
      <c r="K467" s="183"/>
      <c r="L467" s="164"/>
      <c r="M467" s="164"/>
      <c r="N467" s="186"/>
      <c r="O467" s="186"/>
      <c r="P467" s="164"/>
      <c r="Q467" s="164"/>
      <c r="R467" s="164"/>
      <c r="S467" s="164"/>
      <c r="T467" s="164"/>
      <c r="U467" s="164"/>
      <c r="V467" s="164"/>
      <c r="W467" s="164"/>
      <c r="X467" s="164"/>
      <c r="Y467" s="187"/>
      <c r="AA467" s="77"/>
      <c r="AC467" s="206"/>
      <c r="AD467" s="34"/>
      <c r="AE467" s="34"/>
      <c r="AF467" s="34"/>
      <c r="AG467" s="34"/>
      <c r="AH467" s="34"/>
      <c r="AI467" s="85"/>
      <c r="AJ467" s="34"/>
      <c r="AK467" s="85"/>
      <c r="AL467" s="85"/>
      <c r="AM467" s="34"/>
      <c r="AN467" s="34"/>
      <c r="AO467" s="34"/>
      <c r="AP467" s="85"/>
      <c r="AQ467" s="84"/>
      <c r="AR467" s="86"/>
      <c r="AT467" s="77"/>
      <c r="AV467" s="203"/>
      <c r="AW467" s="34"/>
      <c r="AX467" s="34"/>
      <c r="AY467" s="93"/>
      <c r="AZ467" s="34"/>
      <c r="BA467" s="34"/>
    </row>
    <row r="468" spans="4:53" s="15" customFormat="1" ht="12.6" customHeight="1">
      <c r="D468" s="77"/>
      <c r="F468" s="206"/>
      <c r="G468" s="164"/>
      <c r="H468" s="164"/>
      <c r="I468" s="164"/>
      <c r="J468" s="164"/>
      <c r="K468" s="183"/>
      <c r="L468" s="164"/>
      <c r="M468" s="164"/>
      <c r="N468" s="186"/>
      <c r="O468" s="186"/>
      <c r="P468" s="164"/>
      <c r="Q468" s="164"/>
      <c r="R468" s="164"/>
      <c r="S468" s="164"/>
      <c r="T468" s="164"/>
      <c r="U468" s="164"/>
      <c r="V468" s="164"/>
      <c r="W468" s="164"/>
      <c r="X468" s="164"/>
      <c r="Y468" s="187"/>
      <c r="AA468" s="77"/>
      <c r="AC468" s="206"/>
      <c r="AD468" s="34"/>
      <c r="AE468" s="34"/>
      <c r="AF468" s="34"/>
      <c r="AG468" s="34"/>
      <c r="AH468" s="34"/>
      <c r="AI468" s="85"/>
      <c r="AJ468" s="34"/>
      <c r="AK468" s="85"/>
      <c r="AL468" s="85"/>
      <c r="AM468" s="34"/>
      <c r="AN468" s="34"/>
      <c r="AO468" s="34"/>
      <c r="AP468" s="85"/>
      <c r="AQ468" s="84"/>
      <c r="AR468" s="86"/>
      <c r="AT468" s="77"/>
      <c r="AV468" s="203"/>
      <c r="AW468" s="34"/>
      <c r="AX468" s="34"/>
      <c r="AY468" s="93"/>
      <c r="AZ468" s="34"/>
      <c r="BA468" s="34"/>
    </row>
    <row r="469" spans="4:53" s="15" customFormat="1" ht="12.6" customHeight="1">
      <c r="D469" s="77"/>
      <c r="F469" s="206"/>
      <c r="G469" s="164"/>
      <c r="H469" s="164"/>
      <c r="I469" s="164"/>
      <c r="J469" s="164"/>
      <c r="K469" s="183"/>
      <c r="L469" s="164"/>
      <c r="M469" s="164"/>
      <c r="N469" s="186"/>
      <c r="O469" s="186"/>
      <c r="P469" s="164"/>
      <c r="Q469" s="164"/>
      <c r="R469" s="164"/>
      <c r="S469" s="164"/>
      <c r="T469" s="164"/>
      <c r="U469" s="164"/>
      <c r="V469" s="164"/>
      <c r="W469" s="164"/>
      <c r="X469" s="164"/>
      <c r="Y469" s="187"/>
      <c r="AA469" s="77"/>
      <c r="AC469" s="206"/>
      <c r="AD469" s="34"/>
      <c r="AE469" s="34"/>
      <c r="AF469" s="34"/>
      <c r="AG469" s="34"/>
      <c r="AH469" s="34"/>
      <c r="AI469" s="85"/>
      <c r="AJ469" s="34"/>
      <c r="AK469" s="85"/>
      <c r="AL469" s="85"/>
      <c r="AM469" s="34"/>
      <c r="AN469" s="34"/>
      <c r="AO469" s="34"/>
      <c r="AP469" s="85"/>
      <c r="AQ469" s="84"/>
      <c r="AR469" s="86"/>
      <c r="AT469" s="77"/>
      <c r="AV469" s="203"/>
      <c r="AW469" s="34"/>
      <c r="AX469" s="34"/>
      <c r="AY469" s="93"/>
      <c r="AZ469" s="34"/>
      <c r="BA469" s="34"/>
    </row>
    <row r="470" spans="4:53" s="15" customFormat="1" ht="12.6" customHeight="1">
      <c r="D470" s="77"/>
      <c r="F470" s="206"/>
      <c r="G470" s="164"/>
      <c r="H470" s="164"/>
      <c r="I470" s="164"/>
      <c r="J470" s="164"/>
      <c r="K470" s="183"/>
      <c r="L470" s="164"/>
      <c r="M470" s="164"/>
      <c r="N470" s="186"/>
      <c r="O470" s="186"/>
      <c r="P470" s="164"/>
      <c r="Q470" s="164"/>
      <c r="R470" s="164"/>
      <c r="S470" s="164"/>
      <c r="T470" s="164"/>
      <c r="U470" s="164"/>
      <c r="V470" s="164"/>
      <c r="W470" s="164"/>
      <c r="X470" s="164"/>
      <c r="Y470" s="187"/>
      <c r="AA470" s="77"/>
      <c r="AC470" s="206"/>
      <c r="AD470" s="34"/>
      <c r="AE470" s="34"/>
      <c r="AF470" s="34"/>
      <c r="AG470" s="34"/>
      <c r="AH470" s="34"/>
      <c r="AI470" s="85"/>
      <c r="AJ470" s="34"/>
      <c r="AK470" s="85"/>
      <c r="AL470" s="85"/>
      <c r="AM470" s="34"/>
      <c r="AN470" s="34"/>
      <c r="AO470" s="34"/>
      <c r="AP470" s="85"/>
      <c r="AQ470" s="84"/>
      <c r="AR470" s="86"/>
      <c r="AT470" s="77"/>
      <c r="AV470" s="203"/>
      <c r="AW470" s="34"/>
      <c r="AX470" s="34"/>
      <c r="AY470" s="93"/>
      <c r="AZ470" s="34"/>
      <c r="BA470" s="34"/>
    </row>
    <row r="471" spans="4:53" s="15" customFormat="1" ht="12.6" customHeight="1">
      <c r="D471" s="77"/>
      <c r="F471" s="206"/>
      <c r="G471" s="164"/>
      <c r="H471" s="164"/>
      <c r="I471" s="164"/>
      <c r="J471" s="164"/>
      <c r="K471" s="183"/>
      <c r="L471" s="164"/>
      <c r="M471" s="164"/>
      <c r="N471" s="186"/>
      <c r="O471" s="186"/>
      <c r="P471" s="164"/>
      <c r="Q471" s="164"/>
      <c r="R471" s="164"/>
      <c r="S471" s="164"/>
      <c r="T471" s="164"/>
      <c r="U471" s="164"/>
      <c r="V471" s="164"/>
      <c r="W471" s="164"/>
      <c r="X471" s="164"/>
      <c r="Y471" s="187"/>
      <c r="AA471" s="77"/>
      <c r="AC471" s="206"/>
      <c r="AD471" s="34"/>
      <c r="AE471" s="34"/>
      <c r="AF471" s="34"/>
      <c r="AG471" s="34"/>
      <c r="AH471" s="34"/>
      <c r="AI471" s="85"/>
      <c r="AJ471" s="34"/>
      <c r="AK471" s="85"/>
      <c r="AL471" s="85"/>
      <c r="AM471" s="34"/>
      <c r="AN471" s="34"/>
      <c r="AO471" s="34"/>
      <c r="AP471" s="85"/>
      <c r="AQ471" s="84"/>
      <c r="AR471" s="86"/>
      <c r="AT471" s="77"/>
      <c r="AV471" s="203"/>
      <c r="AW471" s="34"/>
      <c r="AX471" s="34"/>
      <c r="AY471" s="93"/>
      <c r="AZ471" s="34"/>
      <c r="BA471" s="34"/>
    </row>
    <row r="472" spans="4:53" s="15" customFormat="1" ht="12.6" customHeight="1">
      <c r="D472" s="77"/>
      <c r="F472" s="206"/>
      <c r="G472" s="164"/>
      <c r="H472" s="164"/>
      <c r="I472" s="164"/>
      <c r="J472" s="164"/>
      <c r="K472" s="183"/>
      <c r="L472" s="164"/>
      <c r="M472" s="164"/>
      <c r="N472" s="186"/>
      <c r="O472" s="186"/>
      <c r="P472" s="164"/>
      <c r="Q472" s="164"/>
      <c r="R472" s="164"/>
      <c r="S472" s="164"/>
      <c r="T472" s="164"/>
      <c r="U472" s="164"/>
      <c r="V472" s="164"/>
      <c r="W472" s="164"/>
      <c r="X472" s="164"/>
      <c r="Y472" s="187"/>
      <c r="AA472" s="77"/>
      <c r="AC472" s="206"/>
      <c r="AD472" s="34"/>
      <c r="AE472" s="34"/>
      <c r="AF472" s="34"/>
      <c r="AG472" s="34"/>
      <c r="AH472" s="34"/>
      <c r="AI472" s="85"/>
      <c r="AJ472" s="34"/>
      <c r="AK472" s="85"/>
      <c r="AL472" s="85"/>
      <c r="AM472" s="34"/>
      <c r="AN472" s="34"/>
      <c r="AO472" s="34"/>
      <c r="AP472" s="85"/>
      <c r="AQ472" s="84"/>
      <c r="AR472" s="86"/>
      <c r="AT472" s="77"/>
      <c r="AV472" s="203"/>
      <c r="AW472" s="34"/>
      <c r="AX472" s="34"/>
      <c r="AY472" s="93"/>
      <c r="AZ472" s="34"/>
      <c r="BA472" s="34"/>
    </row>
    <row r="473" spans="4:53" s="15" customFormat="1" ht="12.6" customHeight="1">
      <c r="D473" s="77"/>
      <c r="F473" s="206"/>
      <c r="G473" s="164"/>
      <c r="H473" s="164"/>
      <c r="I473" s="164"/>
      <c r="J473" s="164"/>
      <c r="K473" s="183"/>
      <c r="L473" s="164"/>
      <c r="M473" s="164"/>
      <c r="N473" s="186"/>
      <c r="O473" s="186"/>
      <c r="P473" s="164"/>
      <c r="Q473" s="164"/>
      <c r="R473" s="164"/>
      <c r="S473" s="164"/>
      <c r="T473" s="164"/>
      <c r="U473" s="164"/>
      <c r="V473" s="164"/>
      <c r="W473" s="164"/>
      <c r="X473" s="164"/>
      <c r="Y473" s="187"/>
      <c r="AA473" s="77"/>
      <c r="AC473" s="206"/>
      <c r="AD473" s="34"/>
      <c r="AE473" s="34"/>
      <c r="AF473" s="34"/>
      <c r="AG473" s="34"/>
      <c r="AH473" s="34"/>
      <c r="AI473" s="85"/>
      <c r="AJ473" s="34"/>
      <c r="AK473" s="85"/>
      <c r="AL473" s="85"/>
      <c r="AM473" s="34"/>
      <c r="AN473" s="34"/>
      <c r="AO473" s="34"/>
      <c r="AP473" s="85"/>
      <c r="AQ473" s="84"/>
      <c r="AR473" s="86"/>
      <c r="AT473" s="77"/>
      <c r="AV473" s="203"/>
      <c r="AW473" s="34"/>
      <c r="AX473" s="34"/>
      <c r="AY473" s="93"/>
      <c r="AZ473" s="34"/>
      <c r="BA473" s="34"/>
    </row>
    <row r="474" spans="4:53" s="15" customFormat="1" ht="12.6" customHeight="1">
      <c r="D474" s="77"/>
      <c r="F474" s="206"/>
      <c r="G474" s="164"/>
      <c r="H474" s="164"/>
      <c r="I474" s="164"/>
      <c r="J474" s="164"/>
      <c r="K474" s="183"/>
      <c r="L474" s="164"/>
      <c r="M474" s="164"/>
      <c r="N474" s="186"/>
      <c r="O474" s="186"/>
      <c r="P474" s="164"/>
      <c r="Q474" s="164"/>
      <c r="R474" s="164"/>
      <c r="S474" s="164"/>
      <c r="T474" s="164"/>
      <c r="U474" s="164"/>
      <c r="V474" s="164"/>
      <c r="W474" s="164"/>
      <c r="X474" s="164"/>
      <c r="Y474" s="187"/>
      <c r="AA474" s="77"/>
      <c r="AC474" s="206"/>
      <c r="AD474" s="34"/>
      <c r="AE474" s="34"/>
      <c r="AF474" s="34"/>
      <c r="AG474" s="34"/>
      <c r="AH474" s="34"/>
      <c r="AI474" s="85"/>
      <c r="AJ474" s="34"/>
      <c r="AK474" s="85"/>
      <c r="AL474" s="85"/>
      <c r="AM474" s="34"/>
      <c r="AN474" s="34"/>
      <c r="AO474" s="34"/>
      <c r="AP474" s="85"/>
      <c r="AQ474" s="84"/>
      <c r="AR474" s="86"/>
      <c r="AT474" s="77"/>
      <c r="AV474" s="203"/>
      <c r="AW474" s="34"/>
      <c r="AX474" s="34"/>
      <c r="AY474" s="93"/>
      <c r="AZ474" s="34"/>
      <c r="BA474" s="34"/>
    </row>
    <row r="475" spans="4:53" s="15" customFormat="1" ht="12.6" customHeight="1">
      <c r="D475" s="77"/>
      <c r="F475" s="206"/>
      <c r="G475" s="164"/>
      <c r="H475" s="164"/>
      <c r="I475" s="164"/>
      <c r="J475" s="164"/>
      <c r="K475" s="183"/>
      <c r="L475" s="164"/>
      <c r="M475" s="164"/>
      <c r="N475" s="186"/>
      <c r="O475" s="186"/>
      <c r="P475" s="164"/>
      <c r="Q475" s="164"/>
      <c r="R475" s="164"/>
      <c r="S475" s="164"/>
      <c r="T475" s="164"/>
      <c r="U475" s="164"/>
      <c r="V475" s="164"/>
      <c r="W475" s="164"/>
      <c r="X475" s="164"/>
      <c r="Y475" s="187"/>
      <c r="AA475" s="77"/>
      <c r="AC475" s="206"/>
      <c r="AD475" s="34"/>
      <c r="AE475" s="34"/>
      <c r="AF475" s="34"/>
      <c r="AG475" s="34"/>
      <c r="AH475" s="34"/>
      <c r="AI475" s="85"/>
      <c r="AJ475" s="34"/>
      <c r="AK475" s="85"/>
      <c r="AL475" s="85"/>
      <c r="AM475" s="34"/>
      <c r="AN475" s="34"/>
      <c r="AO475" s="34"/>
      <c r="AP475" s="85"/>
      <c r="AQ475" s="84"/>
      <c r="AR475" s="86"/>
      <c r="AT475" s="77"/>
      <c r="AV475" s="203"/>
      <c r="AW475" s="34"/>
      <c r="AX475" s="34"/>
      <c r="AY475" s="93"/>
      <c r="AZ475" s="34"/>
      <c r="BA475" s="34"/>
    </row>
    <row r="476" spans="4:53" s="15" customFormat="1" ht="12.6" customHeight="1">
      <c r="D476" s="77"/>
      <c r="F476" s="206"/>
      <c r="G476" s="164"/>
      <c r="H476" s="164"/>
      <c r="I476" s="164"/>
      <c r="J476" s="164"/>
      <c r="K476" s="183"/>
      <c r="L476" s="164"/>
      <c r="M476" s="164"/>
      <c r="N476" s="186"/>
      <c r="O476" s="186"/>
      <c r="P476" s="164"/>
      <c r="Q476" s="164"/>
      <c r="R476" s="164"/>
      <c r="S476" s="164"/>
      <c r="T476" s="164"/>
      <c r="U476" s="164"/>
      <c r="V476" s="164"/>
      <c r="W476" s="164"/>
      <c r="X476" s="164"/>
      <c r="Y476" s="187"/>
      <c r="AA476" s="77"/>
      <c r="AC476" s="206"/>
      <c r="AD476" s="34"/>
      <c r="AE476" s="34"/>
      <c r="AF476" s="34"/>
      <c r="AG476" s="34"/>
      <c r="AH476" s="34"/>
      <c r="AI476" s="85"/>
      <c r="AJ476" s="34"/>
      <c r="AK476" s="85"/>
      <c r="AL476" s="85"/>
      <c r="AM476" s="34"/>
      <c r="AN476" s="34"/>
      <c r="AO476" s="34"/>
      <c r="AP476" s="85"/>
      <c r="AQ476" s="84"/>
      <c r="AR476" s="86"/>
      <c r="AT476" s="77"/>
      <c r="AV476" s="203"/>
      <c r="AW476" s="34"/>
      <c r="AX476" s="34"/>
      <c r="AY476" s="93"/>
      <c r="AZ476" s="34"/>
      <c r="BA476" s="34"/>
    </row>
    <row r="477" spans="4:53" s="15" customFormat="1" ht="12.6" customHeight="1">
      <c r="D477" s="77"/>
      <c r="F477" s="206"/>
      <c r="G477" s="164"/>
      <c r="H477" s="164"/>
      <c r="I477" s="164"/>
      <c r="J477" s="164"/>
      <c r="K477" s="183"/>
      <c r="L477" s="164"/>
      <c r="M477" s="164"/>
      <c r="N477" s="186"/>
      <c r="O477" s="186"/>
      <c r="P477" s="164"/>
      <c r="Q477" s="164"/>
      <c r="R477" s="164"/>
      <c r="S477" s="164"/>
      <c r="T477" s="164"/>
      <c r="U477" s="164"/>
      <c r="V477" s="164"/>
      <c r="W477" s="164"/>
      <c r="X477" s="164"/>
      <c r="Y477" s="187"/>
      <c r="AA477" s="77"/>
      <c r="AC477" s="206"/>
      <c r="AD477" s="34"/>
      <c r="AE477" s="34"/>
      <c r="AF477" s="34"/>
      <c r="AG477" s="34"/>
      <c r="AH477" s="34"/>
      <c r="AI477" s="85"/>
      <c r="AJ477" s="34"/>
      <c r="AK477" s="85"/>
      <c r="AL477" s="85"/>
      <c r="AM477" s="34"/>
      <c r="AN477" s="34"/>
      <c r="AO477" s="34"/>
      <c r="AP477" s="85"/>
      <c r="AQ477" s="84"/>
      <c r="AR477" s="86"/>
      <c r="AT477" s="77"/>
      <c r="AV477" s="203"/>
      <c r="AW477" s="34"/>
      <c r="AX477" s="34"/>
      <c r="AY477" s="93"/>
      <c r="AZ477" s="34"/>
      <c r="BA477" s="34"/>
    </row>
    <row r="478" spans="4:53" s="15" customFormat="1" ht="12.6" customHeight="1">
      <c r="D478" s="77"/>
      <c r="F478" s="206"/>
      <c r="G478" s="164"/>
      <c r="H478" s="164"/>
      <c r="I478" s="164"/>
      <c r="J478" s="164"/>
      <c r="K478" s="183"/>
      <c r="L478" s="164"/>
      <c r="M478" s="164"/>
      <c r="N478" s="186"/>
      <c r="O478" s="186"/>
      <c r="P478" s="164"/>
      <c r="Q478" s="164"/>
      <c r="R478" s="164"/>
      <c r="S478" s="164"/>
      <c r="T478" s="164"/>
      <c r="U478" s="164"/>
      <c r="V478" s="164"/>
      <c r="W478" s="164"/>
      <c r="X478" s="164"/>
      <c r="Y478" s="187"/>
      <c r="AA478" s="77"/>
      <c r="AC478" s="206"/>
      <c r="AD478" s="34"/>
      <c r="AE478" s="34"/>
      <c r="AF478" s="34"/>
      <c r="AG478" s="34"/>
      <c r="AH478" s="34"/>
      <c r="AI478" s="85"/>
      <c r="AJ478" s="34"/>
      <c r="AK478" s="85"/>
      <c r="AL478" s="85"/>
      <c r="AM478" s="34"/>
      <c r="AN478" s="34"/>
      <c r="AO478" s="34"/>
      <c r="AP478" s="85"/>
      <c r="AQ478" s="84"/>
      <c r="AR478" s="86"/>
      <c r="AT478" s="77"/>
      <c r="AV478" s="203"/>
      <c r="AW478" s="34"/>
      <c r="AX478" s="34"/>
      <c r="AY478" s="93"/>
      <c r="AZ478" s="34"/>
      <c r="BA478" s="34"/>
    </row>
    <row r="479" spans="4:53" s="15" customFormat="1" ht="12.6" customHeight="1">
      <c r="D479" s="77"/>
      <c r="F479" s="206"/>
      <c r="G479" s="164"/>
      <c r="H479" s="164"/>
      <c r="I479" s="164"/>
      <c r="J479" s="164"/>
      <c r="K479" s="183"/>
      <c r="L479" s="164"/>
      <c r="M479" s="164"/>
      <c r="N479" s="186"/>
      <c r="O479" s="186"/>
      <c r="P479" s="164"/>
      <c r="Q479" s="164"/>
      <c r="R479" s="164"/>
      <c r="S479" s="164"/>
      <c r="T479" s="164"/>
      <c r="U479" s="164"/>
      <c r="V479" s="164"/>
      <c r="W479" s="164"/>
      <c r="X479" s="164"/>
      <c r="Y479" s="187"/>
      <c r="AA479" s="77"/>
      <c r="AC479" s="206"/>
      <c r="AD479" s="34"/>
      <c r="AE479" s="34"/>
      <c r="AF479" s="34"/>
      <c r="AG479" s="34"/>
      <c r="AH479" s="34"/>
      <c r="AI479" s="85"/>
      <c r="AJ479" s="34"/>
      <c r="AK479" s="85"/>
      <c r="AL479" s="85"/>
      <c r="AM479" s="34"/>
      <c r="AN479" s="34"/>
      <c r="AO479" s="34"/>
      <c r="AP479" s="85"/>
      <c r="AQ479" s="84"/>
      <c r="AR479" s="86"/>
      <c r="AT479" s="77"/>
      <c r="AV479" s="203"/>
      <c r="AW479" s="34"/>
      <c r="AX479" s="34"/>
      <c r="AY479" s="93"/>
      <c r="AZ479" s="34"/>
      <c r="BA479" s="34"/>
    </row>
    <row r="480" spans="4:53" s="15" customFormat="1" ht="12.6" customHeight="1">
      <c r="D480" s="77"/>
      <c r="F480" s="206"/>
      <c r="G480" s="164"/>
      <c r="H480" s="164"/>
      <c r="I480" s="164"/>
      <c r="J480" s="164"/>
      <c r="K480" s="183"/>
      <c r="L480" s="164"/>
      <c r="M480" s="164"/>
      <c r="N480" s="186"/>
      <c r="O480" s="186"/>
      <c r="P480" s="164"/>
      <c r="Q480" s="164"/>
      <c r="R480" s="164"/>
      <c r="S480" s="164"/>
      <c r="T480" s="164"/>
      <c r="U480" s="164"/>
      <c r="V480" s="164"/>
      <c r="W480" s="164"/>
      <c r="X480" s="164"/>
      <c r="Y480" s="187"/>
      <c r="AA480" s="77"/>
      <c r="AC480" s="206"/>
      <c r="AD480" s="34"/>
      <c r="AE480" s="34"/>
      <c r="AF480" s="34"/>
      <c r="AG480" s="34"/>
      <c r="AH480" s="34"/>
      <c r="AI480" s="85"/>
      <c r="AJ480" s="34"/>
      <c r="AK480" s="85"/>
      <c r="AL480" s="85"/>
      <c r="AM480" s="34"/>
      <c r="AN480" s="34"/>
      <c r="AO480" s="34"/>
      <c r="AP480" s="85"/>
      <c r="AQ480" s="84"/>
      <c r="AR480" s="86"/>
      <c r="AT480" s="77"/>
      <c r="AV480" s="203"/>
      <c r="AW480" s="34"/>
      <c r="AX480" s="34"/>
      <c r="AY480" s="93"/>
      <c r="AZ480" s="34"/>
      <c r="BA480" s="34"/>
    </row>
    <row r="481" spans="4:53" s="15" customFormat="1" ht="12.6" customHeight="1">
      <c r="D481" s="77"/>
      <c r="F481" s="206"/>
      <c r="G481" s="164"/>
      <c r="H481" s="164"/>
      <c r="I481" s="164"/>
      <c r="J481" s="164"/>
      <c r="K481" s="183"/>
      <c r="L481" s="164"/>
      <c r="M481" s="164"/>
      <c r="N481" s="186"/>
      <c r="O481" s="186"/>
      <c r="P481" s="164"/>
      <c r="Q481" s="164"/>
      <c r="R481" s="164"/>
      <c r="S481" s="164"/>
      <c r="T481" s="164"/>
      <c r="U481" s="164"/>
      <c r="V481" s="164"/>
      <c r="W481" s="164"/>
      <c r="X481" s="164"/>
      <c r="Y481" s="187"/>
      <c r="AA481" s="77"/>
      <c r="AC481" s="206"/>
      <c r="AD481" s="34"/>
      <c r="AE481" s="34"/>
      <c r="AF481" s="34"/>
      <c r="AG481" s="34"/>
      <c r="AH481" s="34"/>
      <c r="AI481" s="85"/>
      <c r="AJ481" s="34"/>
      <c r="AK481" s="85"/>
      <c r="AL481" s="85"/>
      <c r="AM481" s="34"/>
      <c r="AN481" s="34"/>
      <c r="AO481" s="34"/>
      <c r="AP481" s="85"/>
      <c r="AQ481" s="84"/>
      <c r="AR481" s="86"/>
      <c r="AT481" s="77"/>
      <c r="AV481" s="203"/>
      <c r="AW481" s="34"/>
      <c r="AX481" s="34"/>
      <c r="AY481" s="93"/>
      <c r="AZ481" s="34"/>
      <c r="BA481" s="34"/>
    </row>
    <row r="482" spans="4:53" s="15" customFormat="1" ht="12.6" customHeight="1">
      <c r="D482" s="77"/>
      <c r="F482" s="206"/>
      <c r="G482" s="164"/>
      <c r="H482" s="164"/>
      <c r="I482" s="164"/>
      <c r="J482" s="164"/>
      <c r="K482" s="183"/>
      <c r="L482" s="164"/>
      <c r="M482" s="164"/>
      <c r="N482" s="186"/>
      <c r="O482" s="186"/>
      <c r="P482" s="164"/>
      <c r="Q482" s="164"/>
      <c r="R482" s="164"/>
      <c r="S482" s="164"/>
      <c r="T482" s="164"/>
      <c r="U482" s="164"/>
      <c r="V482" s="164"/>
      <c r="W482" s="164"/>
      <c r="X482" s="164"/>
      <c r="Y482" s="187"/>
      <c r="AA482" s="77"/>
      <c r="AC482" s="206"/>
      <c r="AD482" s="34"/>
      <c r="AE482" s="34"/>
      <c r="AF482" s="34"/>
      <c r="AG482" s="34"/>
      <c r="AH482" s="34"/>
      <c r="AI482" s="85"/>
      <c r="AJ482" s="34"/>
      <c r="AK482" s="85"/>
      <c r="AL482" s="85"/>
      <c r="AM482" s="34"/>
      <c r="AN482" s="34"/>
      <c r="AO482" s="34"/>
      <c r="AP482" s="85"/>
      <c r="AQ482" s="84"/>
      <c r="AR482" s="86"/>
      <c r="AT482" s="77"/>
      <c r="AV482" s="203"/>
      <c r="AW482" s="34"/>
      <c r="AX482" s="34"/>
      <c r="AY482" s="93"/>
      <c r="AZ482" s="34"/>
      <c r="BA482" s="34"/>
    </row>
    <row r="483" spans="4:53" s="15" customFormat="1" ht="12.6" customHeight="1">
      <c r="D483" s="77"/>
      <c r="F483" s="206"/>
      <c r="G483" s="164"/>
      <c r="H483" s="164"/>
      <c r="I483" s="164"/>
      <c r="J483" s="164"/>
      <c r="K483" s="183"/>
      <c r="L483" s="164"/>
      <c r="M483" s="164"/>
      <c r="N483" s="186"/>
      <c r="O483" s="186"/>
      <c r="P483" s="164"/>
      <c r="Q483" s="164"/>
      <c r="R483" s="164"/>
      <c r="S483" s="164"/>
      <c r="T483" s="164"/>
      <c r="U483" s="164"/>
      <c r="V483" s="164"/>
      <c r="W483" s="164"/>
      <c r="X483" s="164"/>
      <c r="Y483" s="187"/>
      <c r="AA483" s="77"/>
      <c r="AC483" s="206"/>
      <c r="AD483" s="34"/>
      <c r="AE483" s="34"/>
      <c r="AF483" s="34"/>
      <c r="AG483" s="34"/>
      <c r="AH483" s="34"/>
      <c r="AI483" s="85"/>
      <c r="AJ483" s="34"/>
      <c r="AK483" s="85"/>
      <c r="AL483" s="85"/>
      <c r="AM483" s="34"/>
      <c r="AN483" s="34"/>
      <c r="AO483" s="34"/>
      <c r="AP483" s="85"/>
      <c r="AQ483" s="84"/>
      <c r="AR483" s="86"/>
      <c r="AT483" s="77"/>
      <c r="AV483" s="203"/>
      <c r="AW483" s="34"/>
      <c r="AX483" s="34"/>
      <c r="AY483" s="93"/>
      <c r="AZ483" s="34"/>
      <c r="BA483" s="34"/>
    </row>
    <row r="484" spans="4:53" s="15" customFormat="1" ht="12.6" customHeight="1">
      <c r="D484" s="77"/>
      <c r="F484" s="206"/>
      <c r="G484" s="164"/>
      <c r="H484" s="164"/>
      <c r="I484" s="164"/>
      <c r="J484" s="164"/>
      <c r="K484" s="183"/>
      <c r="L484" s="164"/>
      <c r="M484" s="164"/>
      <c r="N484" s="186"/>
      <c r="O484" s="186"/>
      <c r="P484" s="164"/>
      <c r="Q484" s="164"/>
      <c r="R484" s="164"/>
      <c r="S484" s="164"/>
      <c r="T484" s="164"/>
      <c r="U484" s="164"/>
      <c r="V484" s="164"/>
      <c r="W484" s="164"/>
      <c r="X484" s="164"/>
      <c r="Y484" s="187"/>
      <c r="AA484" s="77"/>
      <c r="AC484" s="206"/>
      <c r="AD484" s="34"/>
      <c r="AE484" s="34"/>
      <c r="AF484" s="34"/>
      <c r="AG484" s="34"/>
      <c r="AH484" s="34"/>
      <c r="AI484" s="85"/>
      <c r="AJ484" s="34"/>
      <c r="AK484" s="85"/>
      <c r="AL484" s="85"/>
      <c r="AM484" s="34"/>
      <c r="AN484" s="34"/>
      <c r="AO484" s="34"/>
      <c r="AP484" s="85"/>
      <c r="AQ484" s="84"/>
      <c r="AR484" s="86"/>
      <c r="AT484" s="77"/>
      <c r="AV484" s="203"/>
      <c r="AW484" s="34"/>
      <c r="AX484" s="34"/>
      <c r="AY484" s="93"/>
      <c r="AZ484" s="34"/>
      <c r="BA484" s="34"/>
    </row>
    <row r="485" spans="4:53" s="15" customFormat="1" ht="12.6" customHeight="1">
      <c r="D485" s="77"/>
      <c r="F485" s="206"/>
      <c r="G485" s="164"/>
      <c r="H485" s="164"/>
      <c r="I485" s="164"/>
      <c r="J485" s="164"/>
      <c r="K485" s="183"/>
      <c r="L485" s="164"/>
      <c r="M485" s="164"/>
      <c r="N485" s="186"/>
      <c r="O485" s="186"/>
      <c r="P485" s="164"/>
      <c r="Q485" s="164"/>
      <c r="R485" s="164"/>
      <c r="S485" s="164"/>
      <c r="T485" s="164"/>
      <c r="U485" s="164"/>
      <c r="V485" s="164"/>
      <c r="W485" s="164"/>
      <c r="X485" s="164"/>
      <c r="Y485" s="187"/>
      <c r="AA485" s="77"/>
      <c r="AC485" s="206"/>
      <c r="AD485" s="34"/>
      <c r="AE485" s="34"/>
      <c r="AF485" s="34"/>
      <c r="AG485" s="34"/>
      <c r="AH485" s="34"/>
      <c r="AI485" s="85"/>
      <c r="AJ485" s="34"/>
      <c r="AK485" s="85"/>
      <c r="AL485" s="85"/>
      <c r="AM485" s="34"/>
      <c r="AN485" s="34"/>
      <c r="AO485" s="34"/>
      <c r="AP485" s="85"/>
      <c r="AQ485" s="84"/>
      <c r="AR485" s="86"/>
      <c r="AT485" s="77"/>
      <c r="AV485" s="203"/>
      <c r="AW485" s="34"/>
      <c r="AX485" s="34"/>
      <c r="AY485" s="93"/>
      <c r="AZ485" s="34"/>
      <c r="BA485" s="34"/>
    </row>
    <row r="486" spans="4:53" s="15" customFormat="1" ht="12.6" customHeight="1">
      <c r="D486" s="77"/>
      <c r="F486" s="206"/>
      <c r="G486" s="164"/>
      <c r="H486" s="164"/>
      <c r="I486" s="164"/>
      <c r="J486" s="164"/>
      <c r="K486" s="183"/>
      <c r="L486" s="164"/>
      <c r="M486" s="164"/>
      <c r="N486" s="186"/>
      <c r="O486" s="186"/>
      <c r="P486" s="164"/>
      <c r="Q486" s="164"/>
      <c r="R486" s="164"/>
      <c r="S486" s="164"/>
      <c r="T486" s="164"/>
      <c r="U486" s="164"/>
      <c r="V486" s="164"/>
      <c r="W486" s="164"/>
      <c r="X486" s="164"/>
      <c r="Y486" s="187"/>
      <c r="AA486" s="77"/>
      <c r="AC486" s="206"/>
      <c r="AD486" s="34"/>
      <c r="AE486" s="34"/>
      <c r="AF486" s="34"/>
      <c r="AG486" s="34"/>
      <c r="AH486" s="34"/>
      <c r="AI486" s="85"/>
      <c r="AJ486" s="34"/>
      <c r="AK486" s="85"/>
      <c r="AL486" s="85"/>
      <c r="AM486" s="34"/>
      <c r="AN486" s="34"/>
      <c r="AO486" s="34"/>
      <c r="AP486" s="85"/>
      <c r="AQ486" s="84"/>
      <c r="AR486" s="86"/>
      <c r="AT486" s="77"/>
      <c r="AV486" s="203"/>
      <c r="AW486" s="34"/>
      <c r="AX486" s="34"/>
      <c r="AY486" s="93"/>
      <c r="AZ486" s="34"/>
      <c r="BA486" s="34"/>
    </row>
    <row r="487" spans="4:53" s="15" customFormat="1" ht="12.6" customHeight="1">
      <c r="D487" s="77"/>
      <c r="F487" s="206"/>
      <c r="G487" s="164"/>
      <c r="H487" s="164"/>
      <c r="I487" s="164"/>
      <c r="J487" s="164"/>
      <c r="K487" s="183"/>
      <c r="L487" s="164"/>
      <c r="M487" s="164"/>
      <c r="N487" s="186"/>
      <c r="O487" s="186"/>
      <c r="P487" s="164"/>
      <c r="Q487" s="164"/>
      <c r="R487" s="164"/>
      <c r="S487" s="164"/>
      <c r="T487" s="164"/>
      <c r="U487" s="164"/>
      <c r="V487" s="164"/>
      <c r="W487" s="164"/>
      <c r="X487" s="164"/>
      <c r="Y487" s="187"/>
      <c r="AA487" s="77"/>
      <c r="AC487" s="206"/>
      <c r="AD487" s="34"/>
      <c r="AE487" s="34"/>
      <c r="AF487" s="34"/>
      <c r="AG487" s="34"/>
      <c r="AH487" s="34"/>
      <c r="AI487" s="85"/>
      <c r="AJ487" s="34"/>
      <c r="AK487" s="85"/>
      <c r="AL487" s="85"/>
      <c r="AM487" s="34"/>
      <c r="AN487" s="34"/>
      <c r="AO487" s="34"/>
      <c r="AP487" s="85"/>
      <c r="AQ487" s="84"/>
      <c r="AR487" s="86"/>
      <c r="AT487" s="77"/>
      <c r="AV487" s="203"/>
      <c r="AW487" s="34"/>
      <c r="AX487" s="34"/>
      <c r="AY487" s="93"/>
      <c r="AZ487" s="34"/>
      <c r="BA487" s="34"/>
    </row>
    <row r="488" spans="4:53" s="15" customFormat="1" ht="12.6" customHeight="1">
      <c r="D488" s="77"/>
      <c r="F488" s="206"/>
      <c r="G488" s="164"/>
      <c r="H488" s="164"/>
      <c r="I488" s="164"/>
      <c r="J488" s="164"/>
      <c r="K488" s="183"/>
      <c r="L488" s="164"/>
      <c r="M488" s="164"/>
      <c r="N488" s="186"/>
      <c r="O488" s="186"/>
      <c r="P488" s="164"/>
      <c r="Q488" s="164"/>
      <c r="R488" s="164"/>
      <c r="S488" s="164"/>
      <c r="T488" s="164"/>
      <c r="U488" s="164"/>
      <c r="V488" s="164"/>
      <c r="W488" s="164"/>
      <c r="X488" s="164"/>
      <c r="Y488" s="187"/>
      <c r="AA488" s="77"/>
      <c r="AC488" s="206"/>
      <c r="AD488" s="34"/>
      <c r="AE488" s="34"/>
      <c r="AF488" s="34"/>
      <c r="AG488" s="34"/>
      <c r="AH488" s="34"/>
      <c r="AI488" s="85"/>
      <c r="AJ488" s="34"/>
      <c r="AK488" s="85"/>
      <c r="AL488" s="85"/>
      <c r="AM488" s="34"/>
      <c r="AN488" s="34"/>
      <c r="AO488" s="34"/>
      <c r="AP488" s="85"/>
      <c r="AQ488" s="84"/>
      <c r="AR488" s="86"/>
      <c r="AT488" s="77"/>
      <c r="AV488" s="203"/>
      <c r="AW488" s="34"/>
      <c r="AX488" s="34"/>
      <c r="AY488" s="93"/>
      <c r="AZ488" s="34"/>
      <c r="BA488" s="34"/>
    </row>
    <row r="489" spans="4:53" s="15" customFormat="1" ht="12.6" customHeight="1">
      <c r="D489" s="77"/>
      <c r="F489" s="206"/>
      <c r="G489" s="164"/>
      <c r="H489" s="164"/>
      <c r="I489" s="164"/>
      <c r="J489" s="164"/>
      <c r="K489" s="183"/>
      <c r="L489" s="164"/>
      <c r="M489" s="164"/>
      <c r="N489" s="186"/>
      <c r="O489" s="186"/>
      <c r="P489" s="164"/>
      <c r="Q489" s="164"/>
      <c r="R489" s="164"/>
      <c r="S489" s="164"/>
      <c r="T489" s="164"/>
      <c r="U489" s="164"/>
      <c r="V489" s="164"/>
      <c r="W489" s="164"/>
      <c r="X489" s="164"/>
      <c r="Y489" s="187"/>
      <c r="AA489" s="77"/>
      <c r="AC489" s="206"/>
      <c r="AD489" s="34"/>
      <c r="AE489" s="34"/>
      <c r="AF489" s="34"/>
      <c r="AG489" s="34"/>
      <c r="AH489" s="34"/>
      <c r="AI489" s="85"/>
      <c r="AJ489" s="34"/>
      <c r="AK489" s="85"/>
      <c r="AL489" s="85"/>
      <c r="AM489" s="34"/>
      <c r="AN489" s="34"/>
      <c r="AO489" s="34"/>
      <c r="AP489" s="85"/>
      <c r="AQ489" s="84"/>
      <c r="AR489" s="86"/>
      <c r="AT489" s="77"/>
      <c r="AV489" s="203"/>
      <c r="AW489" s="34"/>
      <c r="AX489" s="34"/>
      <c r="AY489" s="93"/>
      <c r="AZ489" s="34"/>
      <c r="BA489" s="34"/>
    </row>
    <row r="490" spans="4:53" s="15" customFormat="1" ht="12.6" customHeight="1">
      <c r="D490" s="77"/>
      <c r="F490" s="206"/>
      <c r="G490" s="164"/>
      <c r="H490" s="164"/>
      <c r="I490" s="164"/>
      <c r="J490" s="164"/>
      <c r="K490" s="183"/>
      <c r="L490" s="164"/>
      <c r="M490" s="164"/>
      <c r="N490" s="186"/>
      <c r="O490" s="186"/>
      <c r="P490" s="164"/>
      <c r="Q490" s="164"/>
      <c r="R490" s="164"/>
      <c r="S490" s="164"/>
      <c r="T490" s="164"/>
      <c r="U490" s="164"/>
      <c r="V490" s="164"/>
      <c r="W490" s="164"/>
      <c r="X490" s="164"/>
      <c r="Y490" s="187"/>
      <c r="AA490" s="77"/>
      <c r="AC490" s="206"/>
      <c r="AD490" s="34"/>
      <c r="AE490" s="34"/>
      <c r="AF490" s="34"/>
      <c r="AG490" s="34"/>
      <c r="AH490" s="34"/>
      <c r="AI490" s="85"/>
      <c r="AJ490" s="34"/>
      <c r="AK490" s="85"/>
      <c r="AL490" s="85"/>
      <c r="AM490" s="34"/>
      <c r="AN490" s="34"/>
      <c r="AO490" s="34"/>
      <c r="AP490" s="85"/>
      <c r="AQ490" s="84"/>
      <c r="AR490" s="86"/>
      <c r="AT490" s="77"/>
      <c r="AV490" s="203"/>
      <c r="AW490" s="34"/>
      <c r="AX490" s="34"/>
      <c r="AY490" s="93"/>
      <c r="AZ490" s="34"/>
      <c r="BA490" s="34"/>
    </row>
    <row r="491" spans="4:53" s="15" customFormat="1" ht="12.6" customHeight="1">
      <c r="D491" s="77"/>
      <c r="F491" s="206"/>
      <c r="G491" s="164"/>
      <c r="H491" s="164"/>
      <c r="I491" s="164"/>
      <c r="J491" s="164"/>
      <c r="K491" s="183"/>
      <c r="L491" s="164"/>
      <c r="M491" s="164"/>
      <c r="N491" s="186"/>
      <c r="O491" s="186"/>
      <c r="P491" s="164"/>
      <c r="Q491" s="164"/>
      <c r="R491" s="164"/>
      <c r="S491" s="164"/>
      <c r="T491" s="164"/>
      <c r="U491" s="164"/>
      <c r="V491" s="164"/>
      <c r="W491" s="164"/>
      <c r="X491" s="164"/>
      <c r="Y491" s="187"/>
      <c r="AA491" s="77"/>
      <c r="AC491" s="206"/>
      <c r="AD491" s="34"/>
      <c r="AE491" s="34"/>
      <c r="AF491" s="34"/>
      <c r="AG491" s="34"/>
      <c r="AH491" s="34"/>
      <c r="AI491" s="85"/>
      <c r="AJ491" s="34"/>
      <c r="AK491" s="85"/>
      <c r="AL491" s="85"/>
      <c r="AM491" s="34"/>
      <c r="AN491" s="34"/>
      <c r="AO491" s="34"/>
      <c r="AP491" s="85"/>
      <c r="AQ491" s="84"/>
      <c r="AR491" s="86"/>
      <c r="AT491" s="77"/>
      <c r="AV491" s="203"/>
      <c r="AW491" s="34"/>
      <c r="AX491" s="34"/>
      <c r="AY491" s="93"/>
      <c r="AZ491" s="34"/>
      <c r="BA491" s="34"/>
    </row>
    <row r="492" spans="4:53" s="15" customFormat="1" ht="12.6" customHeight="1">
      <c r="D492" s="77"/>
      <c r="F492" s="206"/>
      <c r="G492" s="164"/>
      <c r="H492" s="164"/>
      <c r="I492" s="164"/>
      <c r="J492" s="164"/>
      <c r="K492" s="183"/>
      <c r="L492" s="164"/>
      <c r="M492" s="164"/>
      <c r="N492" s="186"/>
      <c r="O492" s="186"/>
      <c r="P492" s="164"/>
      <c r="Q492" s="164"/>
      <c r="R492" s="164"/>
      <c r="S492" s="164"/>
      <c r="T492" s="164"/>
      <c r="U492" s="164"/>
      <c r="V492" s="164"/>
      <c r="W492" s="164"/>
      <c r="X492" s="164"/>
      <c r="Y492" s="187"/>
      <c r="AA492" s="77"/>
      <c r="AC492" s="206"/>
      <c r="AD492" s="34"/>
      <c r="AE492" s="34"/>
      <c r="AF492" s="34"/>
      <c r="AG492" s="34"/>
      <c r="AH492" s="34"/>
      <c r="AI492" s="85"/>
      <c r="AJ492" s="34"/>
      <c r="AK492" s="85"/>
      <c r="AL492" s="85"/>
      <c r="AM492" s="34"/>
      <c r="AN492" s="34"/>
      <c r="AO492" s="34"/>
      <c r="AP492" s="85"/>
      <c r="AQ492" s="84"/>
      <c r="AR492" s="86"/>
      <c r="AT492" s="77"/>
      <c r="AV492" s="203"/>
      <c r="AW492" s="34"/>
      <c r="AX492" s="34"/>
      <c r="AY492" s="93"/>
      <c r="AZ492" s="34"/>
      <c r="BA492" s="34"/>
    </row>
    <row r="493" spans="4:53" s="15" customFormat="1" ht="12.6" customHeight="1">
      <c r="D493" s="77"/>
      <c r="F493" s="206"/>
      <c r="G493" s="164"/>
      <c r="H493" s="164"/>
      <c r="I493" s="164"/>
      <c r="J493" s="164"/>
      <c r="K493" s="183"/>
      <c r="L493" s="164"/>
      <c r="M493" s="164"/>
      <c r="N493" s="186"/>
      <c r="O493" s="186"/>
      <c r="P493" s="164"/>
      <c r="Q493" s="164"/>
      <c r="R493" s="164"/>
      <c r="S493" s="164"/>
      <c r="T493" s="164"/>
      <c r="U493" s="164"/>
      <c r="V493" s="164"/>
      <c r="W493" s="164"/>
      <c r="X493" s="164"/>
      <c r="Y493" s="187"/>
      <c r="AA493" s="77"/>
      <c r="AC493" s="206"/>
      <c r="AD493" s="34"/>
      <c r="AE493" s="34"/>
      <c r="AF493" s="34"/>
      <c r="AG493" s="34"/>
      <c r="AH493" s="34"/>
      <c r="AI493" s="85"/>
      <c r="AJ493" s="34"/>
      <c r="AK493" s="85"/>
      <c r="AL493" s="85"/>
      <c r="AM493" s="34"/>
      <c r="AN493" s="34"/>
      <c r="AO493" s="34"/>
      <c r="AP493" s="85"/>
      <c r="AQ493" s="84"/>
      <c r="AR493" s="86"/>
      <c r="AT493" s="77"/>
      <c r="AV493" s="203"/>
      <c r="AW493" s="34"/>
      <c r="AX493" s="34"/>
      <c r="AY493" s="93"/>
      <c r="AZ493" s="34"/>
      <c r="BA493" s="34"/>
    </row>
    <row r="494" spans="4:53" s="15" customFormat="1" ht="12.6" customHeight="1">
      <c r="D494" s="77"/>
      <c r="F494" s="206"/>
      <c r="G494" s="164"/>
      <c r="H494" s="164"/>
      <c r="I494" s="164"/>
      <c r="J494" s="164"/>
      <c r="K494" s="183"/>
      <c r="L494" s="164"/>
      <c r="M494" s="164"/>
      <c r="N494" s="186"/>
      <c r="O494" s="186"/>
      <c r="P494" s="164"/>
      <c r="Q494" s="164"/>
      <c r="R494" s="164"/>
      <c r="S494" s="164"/>
      <c r="T494" s="164"/>
      <c r="U494" s="164"/>
      <c r="V494" s="164"/>
      <c r="W494" s="164"/>
      <c r="X494" s="164"/>
      <c r="Y494" s="187"/>
      <c r="AA494" s="77"/>
      <c r="AC494" s="206"/>
      <c r="AD494" s="34"/>
      <c r="AE494" s="34"/>
      <c r="AF494" s="34"/>
      <c r="AG494" s="34"/>
      <c r="AH494" s="34"/>
      <c r="AI494" s="85"/>
      <c r="AJ494" s="34"/>
      <c r="AK494" s="85"/>
      <c r="AL494" s="85"/>
      <c r="AM494" s="34"/>
      <c r="AN494" s="34"/>
      <c r="AO494" s="34"/>
      <c r="AP494" s="85"/>
      <c r="AQ494" s="84"/>
      <c r="AR494" s="86"/>
      <c r="AT494" s="77"/>
      <c r="AV494" s="203"/>
      <c r="AW494" s="34"/>
      <c r="AX494" s="34"/>
      <c r="AY494" s="93"/>
      <c r="AZ494" s="34"/>
      <c r="BA494" s="34"/>
    </row>
    <row r="495" spans="4:53" s="15" customFormat="1" ht="12.6" customHeight="1">
      <c r="D495" s="77"/>
      <c r="F495" s="206"/>
      <c r="G495" s="164"/>
      <c r="H495" s="164"/>
      <c r="I495" s="164"/>
      <c r="J495" s="164"/>
      <c r="K495" s="183"/>
      <c r="L495" s="164"/>
      <c r="M495" s="164"/>
      <c r="N495" s="186"/>
      <c r="O495" s="186"/>
      <c r="P495" s="164"/>
      <c r="Q495" s="164"/>
      <c r="R495" s="164"/>
      <c r="S495" s="164"/>
      <c r="T495" s="164"/>
      <c r="U495" s="164"/>
      <c r="V495" s="164"/>
      <c r="W495" s="164"/>
      <c r="X495" s="164"/>
      <c r="Y495" s="187"/>
      <c r="AA495" s="77"/>
      <c r="AC495" s="206"/>
      <c r="AD495" s="34"/>
      <c r="AE495" s="34"/>
      <c r="AF495" s="34"/>
      <c r="AG495" s="34"/>
      <c r="AH495" s="34"/>
      <c r="AI495" s="85"/>
      <c r="AJ495" s="34"/>
      <c r="AK495" s="85"/>
      <c r="AL495" s="85"/>
      <c r="AM495" s="34"/>
      <c r="AN495" s="34"/>
      <c r="AO495" s="34"/>
      <c r="AP495" s="85"/>
      <c r="AQ495" s="84"/>
      <c r="AR495" s="86"/>
      <c r="AT495" s="77"/>
      <c r="AV495" s="203"/>
      <c r="AW495" s="34"/>
      <c r="AX495" s="34"/>
      <c r="AY495" s="93"/>
      <c r="AZ495" s="34"/>
      <c r="BA495" s="34"/>
    </row>
    <row r="496" spans="4:53" s="15" customFormat="1" ht="12.6" customHeight="1">
      <c r="D496" s="77"/>
      <c r="F496" s="206"/>
      <c r="G496" s="164"/>
      <c r="H496" s="164"/>
      <c r="I496" s="164"/>
      <c r="J496" s="164"/>
      <c r="K496" s="183"/>
      <c r="L496" s="164"/>
      <c r="M496" s="164"/>
      <c r="N496" s="186"/>
      <c r="O496" s="186"/>
      <c r="P496" s="164"/>
      <c r="Q496" s="164"/>
      <c r="R496" s="164"/>
      <c r="S496" s="164"/>
      <c r="T496" s="164"/>
      <c r="U496" s="164"/>
      <c r="V496" s="164"/>
      <c r="W496" s="164"/>
      <c r="X496" s="164"/>
      <c r="Y496" s="187"/>
      <c r="AA496" s="77"/>
      <c r="AC496" s="206"/>
      <c r="AD496" s="34"/>
      <c r="AE496" s="34"/>
      <c r="AF496" s="34"/>
      <c r="AG496" s="34"/>
      <c r="AH496" s="34"/>
      <c r="AI496" s="85"/>
      <c r="AJ496" s="34"/>
      <c r="AK496" s="85"/>
      <c r="AL496" s="85"/>
      <c r="AM496" s="34"/>
      <c r="AN496" s="34"/>
      <c r="AO496" s="34"/>
      <c r="AP496" s="85"/>
      <c r="AQ496" s="84"/>
      <c r="AR496" s="86"/>
      <c r="AT496" s="77"/>
      <c r="AV496" s="203"/>
      <c r="AW496" s="34"/>
      <c r="AX496" s="34"/>
      <c r="AY496" s="93"/>
      <c r="AZ496" s="34"/>
      <c r="BA496" s="34"/>
    </row>
    <row r="497" spans="4:53" s="15" customFormat="1" ht="12.6" customHeight="1">
      <c r="D497" s="77"/>
      <c r="F497" s="206"/>
      <c r="G497" s="164"/>
      <c r="H497" s="164"/>
      <c r="I497" s="164"/>
      <c r="J497" s="164"/>
      <c r="K497" s="183"/>
      <c r="L497" s="164"/>
      <c r="M497" s="164"/>
      <c r="N497" s="186"/>
      <c r="O497" s="186"/>
      <c r="P497" s="164"/>
      <c r="Q497" s="164"/>
      <c r="R497" s="164"/>
      <c r="S497" s="164"/>
      <c r="T497" s="164"/>
      <c r="U497" s="164"/>
      <c r="V497" s="164"/>
      <c r="W497" s="164"/>
      <c r="X497" s="164"/>
      <c r="Y497" s="187"/>
      <c r="AA497" s="77"/>
      <c r="AC497" s="206"/>
      <c r="AD497" s="34"/>
      <c r="AE497" s="34"/>
      <c r="AF497" s="34"/>
      <c r="AG497" s="34"/>
      <c r="AH497" s="34"/>
      <c r="AI497" s="85"/>
      <c r="AJ497" s="34"/>
      <c r="AK497" s="85"/>
      <c r="AL497" s="85"/>
      <c r="AM497" s="34"/>
      <c r="AN497" s="34"/>
      <c r="AO497" s="34"/>
      <c r="AP497" s="85"/>
      <c r="AQ497" s="84"/>
      <c r="AR497" s="86"/>
      <c r="AT497" s="77"/>
      <c r="AV497" s="203"/>
      <c r="AW497" s="34"/>
      <c r="AX497" s="34"/>
      <c r="AY497" s="93"/>
      <c r="AZ497" s="34"/>
      <c r="BA497" s="34"/>
    </row>
    <row r="498" spans="4:53" s="15" customFormat="1" ht="12.6" customHeight="1">
      <c r="D498" s="77"/>
      <c r="F498" s="206"/>
      <c r="G498" s="164"/>
      <c r="H498" s="164"/>
      <c r="I498" s="164"/>
      <c r="J498" s="164"/>
      <c r="K498" s="183"/>
      <c r="L498" s="164"/>
      <c r="M498" s="164"/>
      <c r="N498" s="186"/>
      <c r="O498" s="186"/>
      <c r="P498" s="164"/>
      <c r="Q498" s="164"/>
      <c r="R498" s="164"/>
      <c r="S498" s="164"/>
      <c r="T498" s="164"/>
      <c r="U498" s="164"/>
      <c r="V498" s="164"/>
      <c r="W498" s="164"/>
      <c r="X498" s="164"/>
      <c r="Y498" s="187"/>
      <c r="AA498" s="77"/>
      <c r="AC498" s="206"/>
      <c r="AD498" s="34"/>
      <c r="AE498" s="34"/>
      <c r="AF498" s="34"/>
      <c r="AG498" s="34"/>
      <c r="AH498" s="34"/>
      <c r="AI498" s="85"/>
      <c r="AJ498" s="34"/>
      <c r="AK498" s="85"/>
      <c r="AL498" s="85"/>
      <c r="AM498" s="34"/>
      <c r="AN498" s="34"/>
      <c r="AO498" s="34"/>
      <c r="AP498" s="85"/>
      <c r="AQ498" s="84"/>
      <c r="AR498" s="86"/>
      <c r="AT498" s="77"/>
      <c r="AV498" s="203"/>
      <c r="AW498" s="34"/>
      <c r="AX498" s="34"/>
      <c r="AY498" s="93"/>
      <c r="AZ498" s="34"/>
      <c r="BA498" s="34"/>
    </row>
    <row r="499" spans="4:53" s="15" customFormat="1" ht="12.6" customHeight="1">
      <c r="D499" s="77"/>
      <c r="F499" s="206"/>
      <c r="G499" s="164"/>
      <c r="H499" s="164"/>
      <c r="I499" s="164"/>
      <c r="J499" s="164"/>
      <c r="K499" s="183"/>
      <c r="L499" s="164"/>
      <c r="M499" s="164"/>
      <c r="N499" s="186"/>
      <c r="O499" s="186"/>
      <c r="P499" s="164"/>
      <c r="Q499" s="164"/>
      <c r="R499" s="164"/>
      <c r="S499" s="164"/>
      <c r="T499" s="164"/>
      <c r="U499" s="164"/>
      <c r="V499" s="164"/>
      <c r="W499" s="164"/>
      <c r="X499" s="164"/>
      <c r="Y499" s="187"/>
      <c r="AA499" s="77"/>
      <c r="AC499" s="206"/>
      <c r="AD499" s="34"/>
      <c r="AE499" s="34"/>
      <c r="AF499" s="34"/>
      <c r="AG499" s="34"/>
      <c r="AH499" s="34"/>
      <c r="AI499" s="85"/>
      <c r="AJ499" s="34"/>
      <c r="AK499" s="85"/>
      <c r="AL499" s="85"/>
      <c r="AM499" s="34"/>
      <c r="AN499" s="34"/>
      <c r="AO499" s="34"/>
      <c r="AP499" s="85"/>
      <c r="AQ499" s="84"/>
      <c r="AR499" s="86"/>
      <c r="AT499" s="77"/>
      <c r="AV499" s="203"/>
      <c r="AW499" s="34"/>
      <c r="AX499" s="34"/>
      <c r="AY499" s="93"/>
      <c r="AZ499" s="34"/>
      <c r="BA499" s="34"/>
    </row>
    <row r="500" spans="4:53" s="15" customFormat="1" ht="12.6" customHeight="1">
      <c r="D500" s="77"/>
      <c r="F500" s="206"/>
      <c r="G500" s="164"/>
      <c r="H500" s="164"/>
      <c r="I500" s="164"/>
      <c r="J500" s="164"/>
      <c r="K500" s="183"/>
      <c r="L500" s="164"/>
      <c r="M500" s="164"/>
      <c r="N500" s="186"/>
      <c r="O500" s="186"/>
      <c r="P500" s="164"/>
      <c r="Q500" s="164"/>
      <c r="R500" s="164"/>
      <c r="S500" s="164"/>
      <c r="T500" s="164"/>
      <c r="U500" s="164"/>
      <c r="V500" s="164"/>
      <c r="W500" s="164"/>
      <c r="X500" s="164"/>
      <c r="Y500" s="187"/>
      <c r="AA500" s="77"/>
      <c r="AC500" s="206"/>
      <c r="AD500" s="34"/>
      <c r="AE500" s="34"/>
      <c r="AF500" s="34"/>
      <c r="AG500" s="34"/>
      <c r="AH500" s="34"/>
      <c r="AI500" s="85"/>
      <c r="AJ500" s="34"/>
      <c r="AK500" s="85"/>
      <c r="AL500" s="85"/>
      <c r="AM500" s="34"/>
      <c r="AN500" s="34"/>
      <c r="AO500" s="34"/>
      <c r="AP500" s="85"/>
      <c r="AQ500" s="84"/>
      <c r="AR500" s="86"/>
      <c r="AT500" s="77"/>
      <c r="AV500" s="203"/>
      <c r="AW500" s="34"/>
      <c r="AX500" s="34"/>
      <c r="AY500" s="93"/>
      <c r="AZ500" s="34"/>
      <c r="BA500" s="34"/>
    </row>
    <row r="501" spans="4:53" s="15" customFormat="1" ht="12.6" customHeight="1">
      <c r="D501" s="77"/>
      <c r="F501" s="206"/>
      <c r="G501" s="164"/>
      <c r="H501" s="164"/>
      <c r="I501" s="164"/>
      <c r="J501" s="164"/>
      <c r="K501" s="183"/>
      <c r="L501" s="164"/>
      <c r="M501" s="164"/>
      <c r="N501" s="186"/>
      <c r="O501" s="186"/>
      <c r="P501" s="164"/>
      <c r="Q501" s="164"/>
      <c r="R501" s="164"/>
      <c r="S501" s="164"/>
      <c r="T501" s="164"/>
      <c r="U501" s="164"/>
      <c r="V501" s="164"/>
      <c r="W501" s="164"/>
      <c r="X501" s="164"/>
      <c r="Y501" s="187"/>
      <c r="AA501" s="77"/>
      <c r="AC501" s="206"/>
      <c r="AD501" s="34"/>
      <c r="AE501" s="34"/>
      <c r="AF501" s="34"/>
      <c r="AG501" s="34"/>
      <c r="AH501" s="34"/>
      <c r="AI501" s="85"/>
      <c r="AJ501" s="34"/>
      <c r="AK501" s="85"/>
      <c r="AL501" s="85"/>
      <c r="AM501" s="34"/>
      <c r="AN501" s="34"/>
      <c r="AO501" s="34"/>
      <c r="AP501" s="85"/>
      <c r="AQ501" s="84"/>
      <c r="AR501" s="86"/>
      <c r="AT501" s="77"/>
      <c r="AV501" s="203"/>
      <c r="AW501" s="34"/>
      <c r="AX501" s="34"/>
      <c r="AY501" s="93"/>
      <c r="AZ501" s="34"/>
      <c r="BA501" s="34"/>
    </row>
    <row r="502" spans="4:53" s="15" customFormat="1" ht="12.6" customHeight="1">
      <c r="D502" s="77"/>
      <c r="F502" s="206"/>
      <c r="G502" s="164"/>
      <c r="H502" s="164"/>
      <c r="I502" s="164"/>
      <c r="J502" s="164"/>
      <c r="K502" s="183"/>
      <c r="L502" s="164"/>
      <c r="M502" s="164"/>
      <c r="N502" s="186"/>
      <c r="O502" s="186"/>
      <c r="P502" s="164"/>
      <c r="Q502" s="164"/>
      <c r="R502" s="164"/>
      <c r="S502" s="164"/>
      <c r="T502" s="164"/>
      <c r="U502" s="164"/>
      <c r="V502" s="164"/>
      <c r="W502" s="164"/>
      <c r="X502" s="164"/>
      <c r="Y502" s="187"/>
      <c r="AA502" s="77"/>
      <c r="AC502" s="206"/>
      <c r="AD502" s="34"/>
      <c r="AE502" s="34"/>
      <c r="AF502" s="34"/>
      <c r="AG502" s="34"/>
      <c r="AH502" s="34"/>
      <c r="AI502" s="85"/>
      <c r="AJ502" s="34"/>
      <c r="AK502" s="85"/>
      <c r="AL502" s="85"/>
      <c r="AM502" s="34"/>
      <c r="AN502" s="34"/>
      <c r="AO502" s="34"/>
      <c r="AP502" s="85"/>
      <c r="AQ502" s="84"/>
      <c r="AR502" s="86"/>
      <c r="AT502" s="77"/>
      <c r="AV502" s="203"/>
      <c r="AW502" s="34"/>
      <c r="AX502" s="34"/>
      <c r="AY502" s="93"/>
      <c r="AZ502" s="34"/>
      <c r="BA502" s="34"/>
    </row>
    <row r="503" spans="4:53" s="15" customFormat="1" ht="12.6" customHeight="1">
      <c r="D503" s="77"/>
      <c r="F503" s="206"/>
      <c r="G503" s="164"/>
      <c r="H503" s="164"/>
      <c r="I503" s="164"/>
      <c r="J503" s="164"/>
      <c r="K503" s="183"/>
      <c r="L503" s="164"/>
      <c r="M503" s="164"/>
      <c r="N503" s="186"/>
      <c r="O503" s="186"/>
      <c r="P503" s="164"/>
      <c r="Q503" s="164"/>
      <c r="R503" s="164"/>
      <c r="S503" s="164"/>
      <c r="T503" s="164"/>
      <c r="U503" s="164"/>
      <c r="V503" s="164"/>
      <c r="W503" s="164"/>
      <c r="X503" s="164"/>
      <c r="Y503" s="187"/>
      <c r="AA503" s="77"/>
      <c r="AC503" s="206"/>
      <c r="AD503" s="34"/>
      <c r="AE503" s="34"/>
      <c r="AF503" s="34"/>
      <c r="AG503" s="34"/>
      <c r="AH503" s="34"/>
      <c r="AI503" s="85"/>
      <c r="AJ503" s="34"/>
      <c r="AK503" s="85"/>
      <c r="AL503" s="85"/>
      <c r="AM503" s="34"/>
      <c r="AN503" s="34"/>
      <c r="AO503" s="34"/>
      <c r="AP503" s="85"/>
      <c r="AQ503" s="84"/>
      <c r="AR503" s="86"/>
      <c r="AT503" s="77"/>
      <c r="AV503" s="203"/>
      <c r="AW503" s="34"/>
      <c r="AX503" s="34"/>
      <c r="AY503" s="93"/>
      <c r="AZ503" s="34"/>
      <c r="BA503" s="34"/>
    </row>
    <row r="504" spans="4:53" s="15" customFormat="1" ht="12.6" customHeight="1">
      <c r="D504" s="77"/>
      <c r="F504" s="206"/>
      <c r="G504" s="164"/>
      <c r="H504" s="164"/>
      <c r="I504" s="164"/>
      <c r="J504" s="164"/>
      <c r="K504" s="183"/>
      <c r="L504" s="164"/>
      <c r="M504" s="164"/>
      <c r="N504" s="186"/>
      <c r="O504" s="186"/>
      <c r="P504" s="164"/>
      <c r="Q504" s="164"/>
      <c r="R504" s="164"/>
      <c r="S504" s="164"/>
      <c r="T504" s="164"/>
      <c r="U504" s="164"/>
      <c r="V504" s="164"/>
      <c r="W504" s="164"/>
      <c r="X504" s="164"/>
      <c r="Y504" s="187"/>
      <c r="AA504" s="77"/>
      <c r="AC504" s="206"/>
      <c r="AD504" s="34"/>
      <c r="AE504" s="34"/>
      <c r="AF504" s="34"/>
      <c r="AG504" s="34"/>
      <c r="AH504" s="34"/>
      <c r="AI504" s="85"/>
      <c r="AJ504" s="34"/>
      <c r="AK504" s="85"/>
      <c r="AL504" s="85"/>
      <c r="AM504" s="34"/>
      <c r="AN504" s="34"/>
      <c r="AO504" s="34"/>
      <c r="AP504" s="85"/>
      <c r="AQ504" s="84"/>
      <c r="AR504" s="86"/>
      <c r="AT504" s="77"/>
      <c r="AV504" s="203"/>
      <c r="AW504" s="34"/>
      <c r="AX504" s="34"/>
      <c r="AY504" s="93"/>
      <c r="AZ504" s="34"/>
      <c r="BA504" s="34"/>
    </row>
    <row r="505" spans="4:53" s="15" customFormat="1" ht="12.6" customHeight="1">
      <c r="D505" s="77"/>
      <c r="F505" s="206"/>
      <c r="G505" s="164"/>
      <c r="H505" s="164"/>
      <c r="I505" s="164"/>
      <c r="J505" s="164"/>
      <c r="K505" s="183"/>
      <c r="L505" s="164"/>
      <c r="M505" s="164"/>
      <c r="N505" s="186"/>
      <c r="O505" s="186"/>
      <c r="P505" s="164"/>
      <c r="Q505" s="164"/>
      <c r="R505" s="164"/>
      <c r="S505" s="164"/>
      <c r="T505" s="164"/>
      <c r="U505" s="164"/>
      <c r="V505" s="164"/>
      <c r="W505" s="164"/>
      <c r="X505" s="164"/>
      <c r="Y505" s="187"/>
      <c r="AA505" s="77"/>
      <c r="AC505" s="206"/>
      <c r="AD505" s="34"/>
      <c r="AE505" s="34"/>
      <c r="AF505" s="34"/>
      <c r="AG505" s="34"/>
      <c r="AH505" s="34"/>
      <c r="AI505" s="85"/>
      <c r="AJ505" s="34"/>
      <c r="AK505" s="85"/>
      <c r="AL505" s="85"/>
      <c r="AM505" s="34"/>
      <c r="AN505" s="34"/>
      <c r="AO505" s="34"/>
      <c r="AP505" s="85"/>
      <c r="AQ505" s="84"/>
      <c r="AR505" s="86"/>
      <c r="AT505" s="77"/>
      <c r="AV505" s="203"/>
      <c r="AW505" s="34"/>
      <c r="AX505" s="34"/>
      <c r="AY505" s="93"/>
      <c r="AZ505" s="34"/>
      <c r="BA505" s="34"/>
    </row>
    <row r="506" spans="4:53" s="15" customFormat="1" ht="12.6" customHeight="1">
      <c r="D506" s="77"/>
      <c r="F506" s="206"/>
      <c r="G506" s="164"/>
      <c r="H506" s="164"/>
      <c r="I506" s="164"/>
      <c r="J506" s="164"/>
      <c r="K506" s="183"/>
      <c r="L506" s="164"/>
      <c r="M506" s="164"/>
      <c r="N506" s="186"/>
      <c r="O506" s="186"/>
      <c r="P506" s="164"/>
      <c r="Q506" s="164"/>
      <c r="R506" s="164"/>
      <c r="S506" s="164"/>
      <c r="T506" s="164"/>
      <c r="U506" s="164"/>
      <c r="V506" s="164"/>
      <c r="W506" s="164"/>
      <c r="X506" s="164"/>
      <c r="Y506" s="187"/>
      <c r="AA506" s="77"/>
      <c r="AC506" s="206"/>
      <c r="AD506" s="34"/>
      <c r="AE506" s="34"/>
      <c r="AF506" s="34"/>
      <c r="AG506" s="34"/>
      <c r="AH506" s="34"/>
      <c r="AI506" s="85"/>
      <c r="AJ506" s="34"/>
      <c r="AK506" s="85"/>
      <c r="AL506" s="85"/>
      <c r="AM506" s="34"/>
      <c r="AN506" s="34"/>
      <c r="AO506" s="34"/>
      <c r="AP506" s="85"/>
      <c r="AQ506" s="84"/>
      <c r="AR506" s="86"/>
      <c r="AT506" s="77"/>
      <c r="AV506" s="203"/>
      <c r="AW506" s="34"/>
      <c r="AX506" s="34"/>
      <c r="AY506" s="93"/>
      <c r="AZ506" s="34"/>
      <c r="BA506" s="34"/>
    </row>
    <row r="507" spans="4:53" s="15" customFormat="1" ht="12.6" customHeight="1">
      <c r="D507" s="77"/>
      <c r="F507" s="206"/>
      <c r="G507" s="164"/>
      <c r="H507" s="164"/>
      <c r="I507" s="164"/>
      <c r="J507" s="164"/>
      <c r="K507" s="183"/>
      <c r="L507" s="164"/>
      <c r="M507" s="164"/>
      <c r="N507" s="186"/>
      <c r="O507" s="186"/>
      <c r="P507" s="164"/>
      <c r="Q507" s="164"/>
      <c r="R507" s="164"/>
      <c r="S507" s="164"/>
      <c r="T507" s="164"/>
      <c r="U507" s="164"/>
      <c r="V507" s="164"/>
      <c r="W507" s="164"/>
      <c r="X507" s="164"/>
      <c r="Y507" s="187"/>
      <c r="AA507" s="77"/>
      <c r="AC507" s="206"/>
      <c r="AD507" s="34"/>
      <c r="AE507" s="34"/>
      <c r="AF507" s="34"/>
      <c r="AG507" s="34"/>
      <c r="AH507" s="34"/>
      <c r="AI507" s="85"/>
      <c r="AJ507" s="34"/>
      <c r="AK507" s="85"/>
      <c r="AL507" s="85"/>
      <c r="AM507" s="34"/>
      <c r="AN507" s="34"/>
      <c r="AO507" s="34"/>
      <c r="AP507" s="85"/>
      <c r="AQ507" s="84"/>
      <c r="AR507" s="86"/>
      <c r="AT507" s="77"/>
      <c r="AV507" s="203"/>
      <c r="AW507" s="34"/>
      <c r="AX507" s="34"/>
      <c r="AY507" s="93"/>
      <c r="AZ507" s="34"/>
      <c r="BA507" s="34"/>
    </row>
    <row r="508" spans="4:53" s="15" customFormat="1" ht="12.6" customHeight="1">
      <c r="D508" s="77"/>
      <c r="F508" s="206"/>
      <c r="G508" s="164"/>
      <c r="H508" s="164"/>
      <c r="I508" s="164"/>
      <c r="J508" s="164"/>
      <c r="K508" s="183"/>
      <c r="L508" s="164"/>
      <c r="M508" s="164"/>
      <c r="N508" s="186"/>
      <c r="O508" s="186"/>
      <c r="P508" s="164"/>
      <c r="Q508" s="164"/>
      <c r="R508" s="164"/>
      <c r="S508" s="164"/>
      <c r="T508" s="164"/>
      <c r="U508" s="164"/>
      <c r="V508" s="164"/>
      <c r="W508" s="164"/>
      <c r="X508" s="164"/>
      <c r="Y508" s="187"/>
      <c r="AA508" s="77"/>
      <c r="AC508" s="206"/>
      <c r="AD508" s="34"/>
      <c r="AE508" s="34"/>
      <c r="AF508" s="34"/>
      <c r="AG508" s="34"/>
      <c r="AH508" s="34"/>
      <c r="AI508" s="85"/>
      <c r="AJ508" s="34"/>
      <c r="AK508" s="85"/>
      <c r="AL508" s="85"/>
      <c r="AM508" s="34"/>
      <c r="AN508" s="34"/>
      <c r="AO508" s="34"/>
      <c r="AP508" s="85"/>
      <c r="AQ508" s="84"/>
      <c r="AR508" s="86"/>
      <c r="AT508" s="77"/>
      <c r="AV508" s="203"/>
      <c r="AW508" s="34"/>
      <c r="AX508" s="34"/>
      <c r="AY508" s="93"/>
      <c r="AZ508" s="34"/>
      <c r="BA508" s="34"/>
    </row>
    <row r="509" spans="4:53" s="15" customFormat="1" ht="12.6" customHeight="1">
      <c r="D509" s="77"/>
      <c r="F509" s="206"/>
      <c r="G509" s="164"/>
      <c r="H509" s="164"/>
      <c r="I509" s="164"/>
      <c r="J509" s="164"/>
      <c r="K509" s="183"/>
      <c r="L509" s="164"/>
      <c r="M509" s="164"/>
      <c r="N509" s="186"/>
      <c r="O509" s="186"/>
      <c r="P509" s="164"/>
      <c r="Q509" s="164"/>
      <c r="R509" s="164"/>
      <c r="S509" s="164"/>
      <c r="T509" s="164"/>
      <c r="U509" s="164"/>
      <c r="V509" s="164"/>
      <c r="W509" s="164"/>
      <c r="X509" s="164"/>
      <c r="Y509" s="187"/>
      <c r="AA509" s="77"/>
      <c r="AC509" s="206"/>
      <c r="AD509" s="34"/>
      <c r="AE509" s="34"/>
      <c r="AF509" s="34"/>
      <c r="AG509" s="34"/>
      <c r="AH509" s="34"/>
      <c r="AI509" s="85"/>
      <c r="AJ509" s="34"/>
      <c r="AK509" s="85"/>
      <c r="AL509" s="85"/>
      <c r="AM509" s="34"/>
      <c r="AN509" s="34"/>
      <c r="AO509" s="34"/>
      <c r="AP509" s="85"/>
      <c r="AQ509" s="84"/>
      <c r="AR509" s="86"/>
      <c r="AT509" s="77"/>
      <c r="AV509" s="203"/>
      <c r="AW509" s="34"/>
      <c r="AX509" s="34"/>
      <c r="AY509" s="93"/>
      <c r="AZ509" s="34"/>
      <c r="BA509" s="34"/>
    </row>
    <row r="510" spans="4:53" s="15" customFormat="1" ht="12.6" customHeight="1">
      <c r="D510" s="77"/>
      <c r="F510" s="206"/>
      <c r="G510" s="164"/>
      <c r="H510" s="164"/>
      <c r="I510" s="164"/>
      <c r="J510" s="164"/>
      <c r="K510" s="183"/>
      <c r="L510" s="164"/>
      <c r="M510" s="164"/>
      <c r="N510" s="186"/>
      <c r="O510" s="186"/>
      <c r="P510" s="164"/>
      <c r="Q510" s="164"/>
      <c r="R510" s="164"/>
      <c r="S510" s="164"/>
      <c r="T510" s="164"/>
      <c r="U510" s="164"/>
      <c r="V510" s="164"/>
      <c r="W510" s="164"/>
      <c r="X510" s="164"/>
      <c r="Y510" s="187"/>
      <c r="AA510" s="77"/>
      <c r="AC510" s="206"/>
      <c r="AD510" s="34"/>
      <c r="AE510" s="34"/>
      <c r="AF510" s="34"/>
      <c r="AG510" s="34"/>
      <c r="AH510" s="34"/>
      <c r="AI510" s="85"/>
      <c r="AJ510" s="34"/>
      <c r="AK510" s="85"/>
      <c r="AL510" s="85"/>
      <c r="AM510" s="34"/>
      <c r="AN510" s="34"/>
      <c r="AO510" s="34"/>
      <c r="AP510" s="85"/>
      <c r="AQ510" s="84"/>
      <c r="AR510" s="86"/>
      <c r="AT510" s="77"/>
      <c r="AV510" s="203"/>
      <c r="AW510" s="34"/>
      <c r="AX510" s="34"/>
      <c r="AY510" s="93"/>
      <c r="AZ510" s="34"/>
      <c r="BA510" s="34"/>
    </row>
    <row r="511" spans="4:53" s="15" customFormat="1" ht="12.6" customHeight="1">
      <c r="D511" s="77"/>
      <c r="F511" s="206"/>
      <c r="G511" s="164"/>
      <c r="H511" s="164"/>
      <c r="I511" s="164"/>
      <c r="J511" s="164"/>
      <c r="K511" s="183"/>
      <c r="L511" s="164"/>
      <c r="M511" s="164"/>
      <c r="N511" s="186"/>
      <c r="O511" s="186"/>
      <c r="P511" s="164"/>
      <c r="Q511" s="164"/>
      <c r="R511" s="164"/>
      <c r="S511" s="164"/>
      <c r="T511" s="164"/>
      <c r="U511" s="164"/>
      <c r="V511" s="164"/>
      <c r="W511" s="164"/>
      <c r="X511" s="164"/>
      <c r="Y511" s="187"/>
      <c r="AA511" s="77"/>
      <c r="AC511" s="206"/>
      <c r="AD511" s="34"/>
      <c r="AE511" s="34"/>
      <c r="AF511" s="34"/>
      <c r="AG511" s="34"/>
      <c r="AH511" s="34"/>
      <c r="AI511" s="85"/>
      <c r="AJ511" s="34"/>
      <c r="AK511" s="85"/>
      <c r="AL511" s="85"/>
      <c r="AM511" s="34"/>
      <c r="AN511" s="34"/>
      <c r="AO511" s="34"/>
      <c r="AP511" s="85"/>
      <c r="AQ511" s="84"/>
      <c r="AR511" s="86"/>
      <c r="AT511" s="77"/>
      <c r="AV511" s="203"/>
      <c r="AW511" s="34"/>
      <c r="AX511" s="34"/>
      <c r="AY511" s="93"/>
      <c r="AZ511" s="34"/>
      <c r="BA511" s="34"/>
    </row>
    <row r="512" spans="4:53" s="15" customFormat="1" ht="12.6" customHeight="1">
      <c r="D512" s="77"/>
      <c r="F512" s="206"/>
      <c r="G512" s="164"/>
      <c r="H512" s="164"/>
      <c r="I512" s="164"/>
      <c r="J512" s="164"/>
      <c r="K512" s="183"/>
      <c r="L512" s="164"/>
      <c r="M512" s="164"/>
      <c r="N512" s="186"/>
      <c r="O512" s="186"/>
      <c r="P512" s="164"/>
      <c r="Q512" s="164"/>
      <c r="R512" s="164"/>
      <c r="S512" s="164"/>
      <c r="T512" s="164"/>
      <c r="U512" s="164"/>
      <c r="V512" s="164"/>
      <c r="W512" s="164"/>
      <c r="X512" s="164"/>
      <c r="Y512" s="187"/>
      <c r="AA512" s="77"/>
      <c r="AC512" s="206"/>
      <c r="AD512" s="34"/>
      <c r="AE512" s="34"/>
      <c r="AF512" s="34"/>
      <c r="AG512" s="34"/>
      <c r="AH512" s="34"/>
      <c r="AI512" s="85"/>
      <c r="AJ512" s="34"/>
      <c r="AK512" s="85"/>
      <c r="AL512" s="85"/>
      <c r="AM512" s="34"/>
      <c r="AN512" s="34"/>
      <c r="AO512" s="34"/>
      <c r="AP512" s="85"/>
      <c r="AQ512" s="84"/>
      <c r="AR512" s="86"/>
      <c r="AT512" s="77"/>
      <c r="AV512" s="203"/>
      <c r="AW512" s="34"/>
      <c r="AX512" s="34"/>
      <c r="AY512" s="93"/>
      <c r="AZ512" s="34"/>
      <c r="BA512" s="34"/>
    </row>
    <row r="513" spans="4:53" s="15" customFormat="1" ht="12.6" customHeight="1">
      <c r="D513" s="77"/>
      <c r="F513" s="206"/>
      <c r="G513" s="164"/>
      <c r="H513" s="164"/>
      <c r="I513" s="164"/>
      <c r="J513" s="164"/>
      <c r="K513" s="183"/>
      <c r="L513" s="164"/>
      <c r="M513" s="164"/>
      <c r="N513" s="186"/>
      <c r="O513" s="186"/>
      <c r="P513" s="164"/>
      <c r="Q513" s="164"/>
      <c r="R513" s="164"/>
      <c r="S513" s="164"/>
      <c r="T513" s="164"/>
      <c r="U513" s="164"/>
      <c r="V513" s="164"/>
      <c r="W513" s="164"/>
      <c r="X513" s="164"/>
      <c r="Y513" s="187"/>
      <c r="AA513" s="77"/>
      <c r="AC513" s="206"/>
      <c r="AD513" s="34"/>
      <c r="AE513" s="34"/>
      <c r="AF513" s="34"/>
      <c r="AG513" s="34"/>
      <c r="AH513" s="34"/>
      <c r="AI513" s="85"/>
      <c r="AJ513" s="34"/>
      <c r="AK513" s="85"/>
      <c r="AL513" s="85"/>
      <c r="AM513" s="34"/>
      <c r="AN513" s="34"/>
      <c r="AO513" s="34"/>
      <c r="AP513" s="85"/>
      <c r="AQ513" s="84"/>
      <c r="AR513" s="86"/>
      <c r="AT513" s="77"/>
      <c r="AV513" s="203"/>
      <c r="AW513" s="34"/>
      <c r="AX513" s="34"/>
      <c r="AY513" s="93"/>
      <c r="AZ513" s="34"/>
      <c r="BA513" s="34"/>
    </row>
    <row r="514" spans="4:53" s="15" customFormat="1" ht="12.6" customHeight="1">
      <c r="D514" s="77"/>
      <c r="F514" s="206"/>
      <c r="G514" s="164"/>
      <c r="H514" s="164"/>
      <c r="I514" s="164"/>
      <c r="J514" s="164"/>
      <c r="K514" s="183"/>
      <c r="L514" s="164"/>
      <c r="M514" s="164"/>
      <c r="N514" s="186"/>
      <c r="O514" s="186"/>
      <c r="P514" s="164"/>
      <c r="Q514" s="164"/>
      <c r="R514" s="164"/>
      <c r="S514" s="164"/>
      <c r="T514" s="164"/>
      <c r="U514" s="164"/>
      <c r="V514" s="164"/>
      <c r="W514" s="164"/>
      <c r="X514" s="164"/>
      <c r="Y514" s="187"/>
      <c r="AA514" s="77"/>
      <c r="AC514" s="206"/>
      <c r="AD514" s="34"/>
      <c r="AE514" s="34"/>
      <c r="AF514" s="34"/>
      <c r="AG514" s="34"/>
      <c r="AH514" s="34"/>
      <c r="AI514" s="85"/>
      <c r="AJ514" s="34"/>
      <c r="AK514" s="85"/>
      <c r="AL514" s="85"/>
      <c r="AM514" s="34"/>
      <c r="AN514" s="34"/>
      <c r="AO514" s="34"/>
      <c r="AP514" s="85"/>
      <c r="AQ514" s="84"/>
      <c r="AR514" s="86"/>
      <c r="AT514" s="77"/>
      <c r="AV514" s="203"/>
      <c r="AW514" s="34"/>
      <c r="AX514" s="34"/>
      <c r="AY514" s="93"/>
      <c r="AZ514" s="34"/>
      <c r="BA514" s="34"/>
    </row>
    <row r="515" spans="4:53" s="15" customFormat="1" ht="12.6" customHeight="1">
      <c r="D515" s="77"/>
      <c r="F515" s="206"/>
      <c r="G515" s="164"/>
      <c r="H515" s="164"/>
      <c r="I515" s="164"/>
      <c r="J515" s="164"/>
      <c r="K515" s="183"/>
      <c r="L515" s="164"/>
      <c r="M515" s="164"/>
      <c r="N515" s="186"/>
      <c r="O515" s="186"/>
      <c r="P515" s="164"/>
      <c r="Q515" s="164"/>
      <c r="R515" s="164"/>
      <c r="S515" s="164"/>
      <c r="T515" s="164"/>
      <c r="U515" s="164"/>
      <c r="V515" s="164"/>
      <c r="W515" s="164"/>
      <c r="X515" s="164"/>
      <c r="Y515" s="187"/>
      <c r="AA515" s="77"/>
      <c r="AC515" s="206"/>
      <c r="AD515" s="34"/>
      <c r="AE515" s="34"/>
      <c r="AF515" s="34"/>
      <c r="AG515" s="34"/>
      <c r="AH515" s="34"/>
      <c r="AI515" s="85"/>
      <c r="AJ515" s="34"/>
      <c r="AK515" s="85"/>
      <c r="AL515" s="85"/>
      <c r="AM515" s="34"/>
      <c r="AN515" s="34"/>
      <c r="AO515" s="34"/>
      <c r="AP515" s="85"/>
      <c r="AQ515" s="84"/>
      <c r="AR515" s="86"/>
      <c r="AT515" s="77"/>
      <c r="AV515" s="203"/>
      <c r="AW515" s="34"/>
      <c r="AX515" s="34"/>
      <c r="AY515" s="93"/>
      <c r="AZ515" s="34"/>
      <c r="BA515" s="34"/>
    </row>
    <row r="516" spans="4:53" s="15" customFormat="1" ht="12.6" customHeight="1">
      <c r="D516" s="77"/>
      <c r="F516" s="206"/>
      <c r="G516" s="164"/>
      <c r="H516" s="164"/>
      <c r="I516" s="164"/>
      <c r="J516" s="164"/>
      <c r="K516" s="183"/>
      <c r="L516" s="164"/>
      <c r="M516" s="164"/>
      <c r="N516" s="186"/>
      <c r="O516" s="186"/>
      <c r="P516" s="164"/>
      <c r="Q516" s="164"/>
      <c r="R516" s="164"/>
      <c r="S516" s="164"/>
      <c r="T516" s="164"/>
      <c r="U516" s="164"/>
      <c r="V516" s="164"/>
      <c r="W516" s="164"/>
      <c r="X516" s="164"/>
      <c r="Y516" s="187"/>
      <c r="AA516" s="77"/>
      <c r="AC516" s="206"/>
      <c r="AD516" s="34"/>
      <c r="AE516" s="34"/>
      <c r="AF516" s="34"/>
      <c r="AG516" s="34"/>
      <c r="AH516" s="34"/>
      <c r="AI516" s="85"/>
      <c r="AJ516" s="34"/>
      <c r="AK516" s="85"/>
      <c r="AL516" s="85"/>
      <c r="AM516" s="34"/>
      <c r="AN516" s="34"/>
      <c r="AO516" s="34"/>
      <c r="AP516" s="85"/>
      <c r="AQ516" s="84"/>
      <c r="AR516" s="86"/>
      <c r="AT516" s="77"/>
      <c r="AV516" s="203"/>
      <c r="AW516" s="34"/>
      <c r="AX516" s="34"/>
      <c r="AY516" s="93"/>
      <c r="AZ516" s="34"/>
      <c r="BA516" s="34"/>
    </row>
    <row r="517" spans="4:53" s="15" customFormat="1" ht="12.6" customHeight="1">
      <c r="D517" s="77"/>
      <c r="F517" s="206"/>
      <c r="G517" s="164"/>
      <c r="H517" s="164"/>
      <c r="I517" s="164"/>
      <c r="J517" s="164"/>
      <c r="K517" s="183"/>
      <c r="L517" s="164"/>
      <c r="M517" s="164"/>
      <c r="N517" s="186"/>
      <c r="O517" s="186"/>
      <c r="P517" s="164"/>
      <c r="Q517" s="164"/>
      <c r="R517" s="164"/>
      <c r="S517" s="164"/>
      <c r="T517" s="164"/>
      <c r="U517" s="164"/>
      <c r="V517" s="164"/>
      <c r="W517" s="164"/>
      <c r="X517" s="164"/>
      <c r="Y517" s="187"/>
      <c r="AA517" s="77"/>
      <c r="AC517" s="206"/>
      <c r="AD517" s="34"/>
      <c r="AE517" s="34"/>
      <c r="AF517" s="34"/>
      <c r="AG517" s="34"/>
      <c r="AH517" s="34"/>
      <c r="AI517" s="85"/>
      <c r="AJ517" s="34"/>
      <c r="AK517" s="85"/>
      <c r="AL517" s="85"/>
      <c r="AM517" s="34"/>
      <c r="AN517" s="34"/>
      <c r="AO517" s="34"/>
      <c r="AP517" s="85"/>
      <c r="AQ517" s="84"/>
      <c r="AR517" s="86"/>
      <c r="AT517" s="77"/>
      <c r="AV517" s="203"/>
      <c r="AW517" s="34"/>
      <c r="AX517" s="34"/>
      <c r="AY517" s="93"/>
      <c r="AZ517" s="34"/>
      <c r="BA517" s="34"/>
    </row>
    <row r="518" spans="4:53" s="15" customFormat="1" ht="12.6" customHeight="1">
      <c r="D518" s="77"/>
      <c r="F518" s="206"/>
      <c r="G518" s="164"/>
      <c r="H518" s="164"/>
      <c r="I518" s="164"/>
      <c r="J518" s="164"/>
      <c r="K518" s="183"/>
      <c r="L518" s="164"/>
      <c r="M518" s="164"/>
      <c r="N518" s="186"/>
      <c r="O518" s="186"/>
      <c r="P518" s="164"/>
      <c r="Q518" s="164"/>
      <c r="R518" s="164"/>
      <c r="S518" s="164"/>
      <c r="T518" s="164"/>
      <c r="U518" s="164"/>
      <c r="V518" s="164"/>
      <c r="W518" s="164"/>
      <c r="X518" s="164"/>
      <c r="Y518" s="187"/>
      <c r="AA518" s="77"/>
      <c r="AC518" s="206"/>
      <c r="AD518" s="34"/>
      <c r="AE518" s="34"/>
      <c r="AF518" s="34"/>
      <c r="AG518" s="34"/>
      <c r="AH518" s="34"/>
      <c r="AI518" s="85"/>
      <c r="AJ518" s="34"/>
      <c r="AK518" s="85"/>
      <c r="AL518" s="85"/>
      <c r="AM518" s="34"/>
      <c r="AN518" s="34"/>
      <c r="AO518" s="34"/>
      <c r="AP518" s="85"/>
      <c r="AQ518" s="84"/>
      <c r="AR518" s="86"/>
      <c r="AT518" s="77"/>
      <c r="AV518" s="203"/>
      <c r="AW518" s="34"/>
      <c r="AX518" s="34"/>
      <c r="AY518" s="93"/>
      <c r="AZ518" s="34"/>
      <c r="BA518" s="34"/>
    </row>
    <row r="519" spans="4:53" s="15" customFormat="1" ht="12.6" customHeight="1">
      <c r="D519" s="77"/>
      <c r="F519" s="206"/>
      <c r="G519" s="164"/>
      <c r="H519" s="164"/>
      <c r="I519" s="164"/>
      <c r="J519" s="164"/>
      <c r="K519" s="183"/>
      <c r="L519" s="164"/>
      <c r="M519" s="164"/>
      <c r="N519" s="186"/>
      <c r="O519" s="186"/>
      <c r="P519" s="164"/>
      <c r="Q519" s="164"/>
      <c r="R519" s="164"/>
      <c r="S519" s="164"/>
      <c r="T519" s="164"/>
      <c r="U519" s="164"/>
      <c r="V519" s="164"/>
      <c r="W519" s="164"/>
      <c r="X519" s="164"/>
      <c r="Y519" s="187"/>
      <c r="AA519" s="77"/>
      <c r="AC519" s="206"/>
      <c r="AD519" s="34"/>
      <c r="AE519" s="34"/>
      <c r="AF519" s="34"/>
      <c r="AG519" s="34"/>
      <c r="AH519" s="34"/>
      <c r="AI519" s="85"/>
      <c r="AJ519" s="34"/>
      <c r="AK519" s="85"/>
      <c r="AL519" s="85"/>
      <c r="AM519" s="34"/>
      <c r="AN519" s="34"/>
      <c r="AO519" s="34"/>
      <c r="AP519" s="85"/>
      <c r="AQ519" s="84"/>
      <c r="AR519" s="86"/>
      <c r="AT519" s="77"/>
      <c r="AV519" s="203"/>
      <c r="AW519" s="34"/>
      <c r="AX519" s="34"/>
      <c r="AY519" s="93"/>
      <c r="AZ519" s="34"/>
      <c r="BA519" s="34"/>
    </row>
    <row r="520" spans="4:53" s="15" customFormat="1" ht="12.6" customHeight="1">
      <c r="D520" s="77"/>
      <c r="F520" s="206"/>
      <c r="G520" s="164"/>
      <c r="H520" s="164"/>
      <c r="I520" s="164"/>
      <c r="J520" s="164"/>
      <c r="K520" s="183"/>
      <c r="L520" s="164"/>
      <c r="M520" s="164"/>
      <c r="N520" s="186"/>
      <c r="O520" s="186"/>
      <c r="P520" s="164"/>
      <c r="Q520" s="164"/>
      <c r="R520" s="164"/>
      <c r="S520" s="164"/>
      <c r="T520" s="164"/>
      <c r="U520" s="164"/>
      <c r="V520" s="164"/>
      <c r="W520" s="164"/>
      <c r="X520" s="164"/>
      <c r="Y520" s="187"/>
      <c r="AA520" s="77"/>
      <c r="AC520" s="206"/>
      <c r="AD520" s="34"/>
      <c r="AE520" s="34"/>
      <c r="AF520" s="34"/>
      <c r="AG520" s="34"/>
      <c r="AH520" s="34"/>
      <c r="AI520" s="85"/>
      <c r="AJ520" s="34"/>
      <c r="AK520" s="85"/>
      <c r="AL520" s="85"/>
      <c r="AM520" s="34"/>
      <c r="AN520" s="34"/>
      <c r="AO520" s="34"/>
      <c r="AP520" s="85"/>
      <c r="AQ520" s="84"/>
      <c r="AR520" s="86"/>
      <c r="AT520" s="77"/>
      <c r="AV520" s="203"/>
      <c r="AW520" s="34"/>
      <c r="AX520" s="34"/>
      <c r="AY520" s="93"/>
      <c r="AZ520" s="34"/>
      <c r="BA520" s="34"/>
    </row>
    <row r="521" spans="4:53" s="15" customFormat="1" ht="12.6" customHeight="1">
      <c r="D521" s="77"/>
      <c r="F521" s="206"/>
      <c r="G521" s="164"/>
      <c r="H521" s="164"/>
      <c r="I521" s="164"/>
      <c r="J521" s="164"/>
      <c r="K521" s="183"/>
      <c r="L521" s="164"/>
      <c r="M521" s="164"/>
      <c r="N521" s="186"/>
      <c r="O521" s="186"/>
      <c r="P521" s="164"/>
      <c r="Q521" s="164"/>
      <c r="R521" s="164"/>
      <c r="S521" s="164"/>
      <c r="T521" s="164"/>
      <c r="U521" s="164"/>
      <c r="V521" s="164"/>
      <c r="W521" s="164"/>
      <c r="X521" s="164"/>
      <c r="Y521" s="187"/>
      <c r="AA521" s="77"/>
      <c r="AC521" s="206"/>
      <c r="AD521" s="34"/>
      <c r="AE521" s="34"/>
      <c r="AF521" s="34"/>
      <c r="AG521" s="34"/>
      <c r="AH521" s="34"/>
      <c r="AI521" s="85"/>
      <c r="AJ521" s="34"/>
      <c r="AK521" s="85"/>
      <c r="AL521" s="85"/>
      <c r="AM521" s="34"/>
      <c r="AN521" s="34"/>
      <c r="AO521" s="34"/>
      <c r="AP521" s="85"/>
      <c r="AQ521" s="84"/>
      <c r="AR521" s="86"/>
      <c r="AT521" s="77"/>
      <c r="AV521" s="203"/>
      <c r="AW521" s="34"/>
      <c r="AX521" s="34"/>
      <c r="AY521" s="93"/>
      <c r="AZ521" s="34"/>
      <c r="BA521" s="34"/>
    </row>
    <row r="522" spans="4:53" s="15" customFormat="1" ht="12.6" customHeight="1">
      <c r="D522" s="77"/>
      <c r="F522" s="206"/>
      <c r="G522" s="164"/>
      <c r="H522" s="164"/>
      <c r="I522" s="164"/>
      <c r="J522" s="164"/>
      <c r="K522" s="183"/>
      <c r="L522" s="164"/>
      <c r="M522" s="164"/>
      <c r="N522" s="186"/>
      <c r="O522" s="186"/>
      <c r="P522" s="164"/>
      <c r="Q522" s="164"/>
      <c r="R522" s="164"/>
      <c r="S522" s="164"/>
      <c r="T522" s="164"/>
      <c r="U522" s="164"/>
      <c r="V522" s="164"/>
      <c r="W522" s="164"/>
      <c r="X522" s="164"/>
      <c r="Y522" s="187"/>
      <c r="AA522" s="77"/>
      <c r="AC522" s="206"/>
      <c r="AD522" s="34"/>
      <c r="AE522" s="34"/>
      <c r="AF522" s="34"/>
      <c r="AG522" s="34"/>
      <c r="AH522" s="34"/>
      <c r="AI522" s="85"/>
      <c r="AJ522" s="34"/>
      <c r="AK522" s="85"/>
      <c r="AL522" s="85"/>
      <c r="AM522" s="34"/>
      <c r="AN522" s="34"/>
      <c r="AO522" s="34"/>
      <c r="AP522" s="85"/>
      <c r="AQ522" s="84"/>
      <c r="AR522" s="86"/>
      <c r="AT522" s="77"/>
      <c r="AV522" s="203"/>
      <c r="AW522" s="34"/>
      <c r="AX522" s="34"/>
      <c r="AY522" s="93"/>
      <c r="AZ522" s="34"/>
      <c r="BA522" s="34"/>
    </row>
    <row r="523" spans="4:53" s="15" customFormat="1" ht="12.6" customHeight="1">
      <c r="D523" s="77"/>
      <c r="F523" s="206"/>
      <c r="G523" s="164"/>
      <c r="H523" s="164"/>
      <c r="I523" s="164"/>
      <c r="J523" s="164"/>
      <c r="K523" s="183"/>
      <c r="L523" s="164"/>
      <c r="M523" s="164"/>
      <c r="N523" s="186"/>
      <c r="O523" s="186"/>
      <c r="P523" s="164"/>
      <c r="Q523" s="164"/>
      <c r="R523" s="164"/>
      <c r="S523" s="164"/>
      <c r="T523" s="164"/>
      <c r="U523" s="164"/>
      <c r="V523" s="164"/>
      <c r="W523" s="164"/>
      <c r="X523" s="164"/>
      <c r="Y523" s="187"/>
      <c r="AA523" s="77"/>
      <c r="AC523" s="206"/>
      <c r="AD523" s="34"/>
      <c r="AE523" s="34"/>
      <c r="AF523" s="34"/>
      <c r="AG523" s="34"/>
      <c r="AH523" s="34"/>
      <c r="AI523" s="85"/>
      <c r="AJ523" s="34"/>
      <c r="AK523" s="85"/>
      <c r="AL523" s="85"/>
      <c r="AM523" s="34"/>
      <c r="AN523" s="34"/>
      <c r="AO523" s="34"/>
      <c r="AP523" s="85"/>
      <c r="AQ523" s="84"/>
      <c r="AR523" s="86"/>
      <c r="AT523" s="77"/>
      <c r="AV523" s="203"/>
      <c r="AW523" s="34"/>
      <c r="AX523" s="34"/>
      <c r="AY523" s="93"/>
      <c r="AZ523" s="34"/>
      <c r="BA523" s="34"/>
    </row>
    <row r="524" spans="4:53" s="15" customFormat="1" ht="12.6" customHeight="1">
      <c r="D524" s="77"/>
      <c r="F524" s="206"/>
      <c r="G524" s="164"/>
      <c r="H524" s="164"/>
      <c r="I524" s="164"/>
      <c r="J524" s="164"/>
      <c r="K524" s="183"/>
      <c r="L524" s="164"/>
      <c r="M524" s="164"/>
      <c r="N524" s="186"/>
      <c r="O524" s="186"/>
      <c r="P524" s="164"/>
      <c r="Q524" s="164"/>
      <c r="R524" s="164"/>
      <c r="S524" s="164"/>
      <c r="T524" s="164"/>
      <c r="U524" s="164"/>
      <c r="V524" s="164"/>
      <c r="W524" s="164"/>
      <c r="X524" s="164"/>
      <c r="Y524" s="187"/>
      <c r="AA524" s="77"/>
      <c r="AC524" s="206"/>
      <c r="AD524" s="34"/>
      <c r="AE524" s="34"/>
      <c r="AF524" s="34"/>
      <c r="AG524" s="34"/>
      <c r="AH524" s="34"/>
      <c r="AI524" s="85"/>
      <c r="AJ524" s="34"/>
      <c r="AK524" s="85"/>
      <c r="AL524" s="85"/>
      <c r="AM524" s="34"/>
      <c r="AN524" s="34"/>
      <c r="AO524" s="34"/>
      <c r="AP524" s="85"/>
      <c r="AQ524" s="84"/>
      <c r="AR524" s="86"/>
      <c r="AT524" s="77"/>
      <c r="AV524" s="203"/>
      <c r="AW524" s="34"/>
      <c r="AX524" s="34"/>
      <c r="AY524" s="93"/>
      <c r="AZ524" s="34"/>
      <c r="BA524" s="34"/>
    </row>
    <row r="525" spans="4:53" s="15" customFormat="1" ht="12.6" customHeight="1">
      <c r="D525" s="77"/>
      <c r="F525" s="206"/>
      <c r="G525" s="164"/>
      <c r="H525" s="164"/>
      <c r="I525" s="164"/>
      <c r="J525" s="164"/>
      <c r="K525" s="183"/>
      <c r="L525" s="164"/>
      <c r="M525" s="164"/>
      <c r="N525" s="186"/>
      <c r="O525" s="186"/>
      <c r="P525" s="164"/>
      <c r="Q525" s="164"/>
      <c r="R525" s="164"/>
      <c r="S525" s="164"/>
      <c r="T525" s="164"/>
      <c r="U525" s="164"/>
      <c r="V525" s="164"/>
      <c r="W525" s="164"/>
      <c r="X525" s="164"/>
      <c r="Y525" s="187"/>
      <c r="AA525" s="77"/>
      <c r="AC525" s="206"/>
      <c r="AD525" s="34"/>
      <c r="AE525" s="34"/>
      <c r="AF525" s="34"/>
      <c r="AG525" s="34"/>
      <c r="AH525" s="34"/>
      <c r="AI525" s="85"/>
      <c r="AJ525" s="34"/>
      <c r="AK525" s="85"/>
      <c r="AL525" s="85"/>
      <c r="AM525" s="34"/>
      <c r="AN525" s="34"/>
      <c r="AO525" s="34"/>
      <c r="AP525" s="85"/>
      <c r="AQ525" s="84"/>
      <c r="AR525" s="86"/>
      <c r="AT525" s="77"/>
      <c r="AV525" s="203"/>
      <c r="AW525" s="34"/>
      <c r="AX525" s="34"/>
      <c r="AY525" s="93"/>
      <c r="AZ525" s="34"/>
      <c r="BA525" s="34"/>
    </row>
    <row r="526" spans="4:53" s="15" customFormat="1" ht="12.6" customHeight="1">
      <c r="D526" s="77"/>
      <c r="F526" s="206"/>
      <c r="G526" s="164"/>
      <c r="H526" s="164"/>
      <c r="I526" s="164"/>
      <c r="J526" s="164"/>
      <c r="K526" s="183"/>
      <c r="L526" s="164"/>
      <c r="M526" s="164"/>
      <c r="N526" s="186"/>
      <c r="O526" s="186"/>
      <c r="P526" s="164"/>
      <c r="Q526" s="164"/>
      <c r="R526" s="164"/>
      <c r="S526" s="164"/>
      <c r="T526" s="164"/>
      <c r="U526" s="164"/>
      <c r="V526" s="164"/>
      <c r="W526" s="164"/>
      <c r="X526" s="164"/>
      <c r="Y526" s="187"/>
      <c r="AA526" s="77"/>
      <c r="AC526" s="206"/>
      <c r="AD526" s="34"/>
      <c r="AE526" s="34"/>
      <c r="AF526" s="34"/>
      <c r="AG526" s="34"/>
      <c r="AH526" s="34"/>
      <c r="AI526" s="85"/>
      <c r="AJ526" s="34"/>
      <c r="AK526" s="85"/>
      <c r="AL526" s="85"/>
      <c r="AM526" s="34"/>
      <c r="AN526" s="34"/>
      <c r="AO526" s="34"/>
      <c r="AP526" s="85"/>
      <c r="AQ526" s="84"/>
      <c r="AR526" s="86"/>
      <c r="AT526" s="77"/>
      <c r="AV526" s="203"/>
      <c r="AW526" s="34"/>
      <c r="AX526" s="34"/>
      <c r="AY526" s="93"/>
      <c r="AZ526" s="34"/>
      <c r="BA526" s="34"/>
    </row>
    <row r="527" spans="4:53" s="15" customFormat="1" ht="12.6" customHeight="1">
      <c r="D527" s="77"/>
      <c r="F527" s="206"/>
      <c r="G527" s="164"/>
      <c r="H527" s="164"/>
      <c r="I527" s="164"/>
      <c r="J527" s="164"/>
      <c r="K527" s="183"/>
      <c r="L527" s="164"/>
      <c r="M527" s="164"/>
      <c r="N527" s="186"/>
      <c r="O527" s="186"/>
      <c r="P527" s="164"/>
      <c r="Q527" s="164"/>
      <c r="R527" s="164"/>
      <c r="S527" s="164"/>
      <c r="T527" s="164"/>
      <c r="U527" s="164"/>
      <c r="V527" s="164"/>
      <c r="W527" s="164"/>
      <c r="X527" s="164"/>
      <c r="Y527" s="187"/>
      <c r="AA527" s="77"/>
      <c r="AC527" s="206"/>
      <c r="AD527" s="34"/>
      <c r="AE527" s="34"/>
      <c r="AF527" s="34"/>
      <c r="AG527" s="34"/>
      <c r="AH527" s="34"/>
      <c r="AI527" s="85"/>
      <c r="AJ527" s="34"/>
      <c r="AK527" s="85"/>
      <c r="AL527" s="85"/>
      <c r="AM527" s="34"/>
      <c r="AN527" s="34"/>
      <c r="AO527" s="34"/>
      <c r="AP527" s="85"/>
      <c r="AQ527" s="84"/>
      <c r="AR527" s="86"/>
      <c r="AT527" s="77"/>
      <c r="AV527" s="203"/>
      <c r="AW527" s="34"/>
      <c r="AX527" s="34"/>
      <c r="AY527" s="93"/>
      <c r="AZ527" s="34"/>
      <c r="BA527" s="34"/>
    </row>
    <row r="528" spans="4:53" s="15" customFormat="1" ht="12.6" customHeight="1">
      <c r="D528" s="77"/>
      <c r="F528" s="206"/>
      <c r="G528" s="164"/>
      <c r="H528" s="164"/>
      <c r="I528" s="164"/>
      <c r="J528" s="164"/>
      <c r="K528" s="183"/>
      <c r="L528" s="164"/>
      <c r="M528" s="164"/>
      <c r="N528" s="186"/>
      <c r="O528" s="186"/>
      <c r="P528" s="164"/>
      <c r="Q528" s="164"/>
      <c r="R528" s="164"/>
      <c r="S528" s="164"/>
      <c r="T528" s="164"/>
      <c r="U528" s="164"/>
      <c r="V528" s="164"/>
      <c r="W528" s="164"/>
      <c r="X528" s="164"/>
      <c r="Y528" s="187"/>
      <c r="AA528" s="77"/>
      <c r="AC528" s="206"/>
      <c r="AD528" s="34"/>
      <c r="AE528" s="34"/>
      <c r="AF528" s="34"/>
      <c r="AG528" s="34"/>
      <c r="AH528" s="34"/>
      <c r="AI528" s="85"/>
      <c r="AJ528" s="34"/>
      <c r="AK528" s="85"/>
      <c r="AL528" s="85"/>
      <c r="AM528" s="34"/>
      <c r="AN528" s="34"/>
      <c r="AO528" s="34"/>
      <c r="AP528" s="85"/>
      <c r="AQ528" s="84"/>
      <c r="AR528" s="86"/>
      <c r="AT528" s="77"/>
      <c r="AV528" s="203"/>
      <c r="AW528" s="34"/>
      <c r="AX528" s="34"/>
      <c r="AY528" s="93"/>
      <c r="AZ528" s="34"/>
      <c r="BA528" s="34"/>
    </row>
    <row r="529" spans="4:53" s="15" customFormat="1" ht="12.6" customHeight="1">
      <c r="D529" s="77"/>
      <c r="F529" s="206"/>
      <c r="G529" s="164"/>
      <c r="H529" s="164"/>
      <c r="I529" s="164"/>
      <c r="J529" s="164"/>
      <c r="K529" s="183"/>
      <c r="L529" s="164"/>
      <c r="M529" s="164"/>
      <c r="N529" s="186"/>
      <c r="O529" s="186"/>
      <c r="P529" s="164"/>
      <c r="Q529" s="164"/>
      <c r="R529" s="164"/>
      <c r="S529" s="164"/>
      <c r="T529" s="164"/>
      <c r="U529" s="164"/>
      <c r="V529" s="164"/>
      <c r="W529" s="164"/>
      <c r="X529" s="164"/>
      <c r="Y529" s="187"/>
      <c r="AA529" s="77"/>
      <c r="AC529" s="206"/>
      <c r="AD529" s="34"/>
      <c r="AE529" s="34"/>
      <c r="AF529" s="34"/>
      <c r="AG529" s="34"/>
      <c r="AH529" s="34"/>
      <c r="AI529" s="85"/>
      <c r="AJ529" s="34"/>
      <c r="AK529" s="85"/>
      <c r="AL529" s="85"/>
      <c r="AM529" s="34"/>
      <c r="AN529" s="34"/>
      <c r="AO529" s="34"/>
      <c r="AP529" s="85"/>
      <c r="AQ529" s="84"/>
      <c r="AR529" s="86"/>
      <c r="AT529" s="77"/>
      <c r="AV529" s="203"/>
      <c r="AW529" s="34"/>
      <c r="AX529" s="34"/>
      <c r="AY529" s="93"/>
      <c r="AZ529" s="34"/>
      <c r="BA529" s="34"/>
    </row>
    <row r="530" spans="4:53" s="15" customFormat="1" ht="12.6" customHeight="1">
      <c r="D530" s="77"/>
      <c r="F530" s="206"/>
      <c r="G530" s="164"/>
      <c r="H530" s="164"/>
      <c r="I530" s="164"/>
      <c r="J530" s="164"/>
      <c r="K530" s="183"/>
      <c r="L530" s="164"/>
      <c r="M530" s="164"/>
      <c r="N530" s="186"/>
      <c r="O530" s="186"/>
      <c r="P530" s="164"/>
      <c r="Q530" s="164"/>
      <c r="R530" s="164"/>
      <c r="S530" s="164"/>
      <c r="T530" s="164"/>
      <c r="U530" s="164"/>
      <c r="V530" s="164"/>
      <c r="W530" s="164"/>
      <c r="X530" s="164"/>
      <c r="Y530" s="187"/>
      <c r="AA530" s="77"/>
      <c r="AC530" s="206"/>
      <c r="AD530" s="34"/>
      <c r="AE530" s="34"/>
      <c r="AF530" s="34"/>
      <c r="AG530" s="34"/>
      <c r="AH530" s="34"/>
      <c r="AI530" s="85"/>
      <c r="AJ530" s="34"/>
      <c r="AK530" s="85"/>
      <c r="AL530" s="85"/>
      <c r="AM530" s="34"/>
      <c r="AN530" s="34"/>
      <c r="AO530" s="34"/>
      <c r="AP530" s="85"/>
      <c r="AQ530" s="84"/>
      <c r="AR530" s="86"/>
      <c r="AT530" s="77"/>
      <c r="AV530" s="203"/>
      <c r="AW530" s="34"/>
      <c r="AX530" s="34"/>
      <c r="AY530" s="93"/>
      <c r="AZ530" s="34"/>
      <c r="BA530" s="34"/>
    </row>
    <row r="531" spans="4:53" s="15" customFormat="1" ht="12.6" customHeight="1">
      <c r="D531" s="77"/>
      <c r="F531" s="206"/>
      <c r="G531" s="164"/>
      <c r="H531" s="164"/>
      <c r="I531" s="164"/>
      <c r="J531" s="164"/>
      <c r="K531" s="183"/>
      <c r="L531" s="164"/>
      <c r="M531" s="164"/>
      <c r="N531" s="186"/>
      <c r="O531" s="186"/>
      <c r="P531" s="164"/>
      <c r="Q531" s="164"/>
      <c r="R531" s="164"/>
      <c r="S531" s="164"/>
      <c r="T531" s="164"/>
      <c r="U531" s="164"/>
      <c r="V531" s="164"/>
      <c r="W531" s="164"/>
      <c r="X531" s="164"/>
      <c r="Y531" s="187"/>
      <c r="AA531" s="77"/>
      <c r="AC531" s="206"/>
      <c r="AD531" s="34"/>
      <c r="AE531" s="34"/>
      <c r="AF531" s="34"/>
      <c r="AG531" s="34"/>
      <c r="AH531" s="34"/>
      <c r="AI531" s="85"/>
      <c r="AJ531" s="34"/>
      <c r="AK531" s="85"/>
      <c r="AL531" s="85"/>
      <c r="AM531" s="34"/>
      <c r="AN531" s="34"/>
      <c r="AO531" s="34"/>
      <c r="AP531" s="85"/>
      <c r="AQ531" s="84"/>
      <c r="AR531" s="86"/>
      <c r="AT531" s="77"/>
      <c r="AV531" s="203"/>
      <c r="AW531" s="34"/>
      <c r="AX531" s="34"/>
      <c r="AY531" s="93"/>
      <c r="AZ531" s="34"/>
      <c r="BA531" s="34"/>
    </row>
    <row r="532" spans="4:53" s="15" customFormat="1" ht="12.6" customHeight="1">
      <c r="D532" s="77"/>
      <c r="F532" s="206"/>
      <c r="G532" s="164"/>
      <c r="H532" s="164"/>
      <c r="I532" s="164"/>
      <c r="J532" s="164"/>
      <c r="K532" s="183"/>
      <c r="L532" s="164"/>
      <c r="M532" s="164"/>
      <c r="N532" s="186"/>
      <c r="O532" s="186"/>
      <c r="P532" s="164"/>
      <c r="Q532" s="164"/>
      <c r="R532" s="164"/>
      <c r="S532" s="164"/>
      <c r="T532" s="164"/>
      <c r="U532" s="164"/>
      <c r="V532" s="164"/>
      <c r="W532" s="164"/>
      <c r="X532" s="164"/>
      <c r="Y532" s="187"/>
      <c r="AA532" s="77"/>
      <c r="AC532" s="206"/>
      <c r="AD532" s="34"/>
      <c r="AE532" s="34"/>
      <c r="AF532" s="34"/>
      <c r="AG532" s="34"/>
      <c r="AH532" s="34"/>
      <c r="AI532" s="85"/>
      <c r="AJ532" s="34"/>
      <c r="AK532" s="85"/>
      <c r="AL532" s="85"/>
      <c r="AM532" s="34"/>
      <c r="AN532" s="34"/>
      <c r="AO532" s="34"/>
      <c r="AP532" s="85"/>
      <c r="AQ532" s="84"/>
      <c r="AR532" s="86"/>
      <c r="AT532" s="77"/>
      <c r="AV532" s="203"/>
      <c r="AW532" s="34"/>
      <c r="AX532" s="34"/>
      <c r="AY532" s="93"/>
      <c r="AZ532" s="34"/>
      <c r="BA532" s="34"/>
    </row>
    <row r="533" spans="4:53" s="15" customFormat="1" ht="12.6" customHeight="1">
      <c r="D533" s="77"/>
      <c r="F533" s="206"/>
      <c r="G533" s="164"/>
      <c r="H533" s="164"/>
      <c r="I533" s="164"/>
      <c r="J533" s="164"/>
      <c r="K533" s="183"/>
      <c r="L533" s="164"/>
      <c r="M533" s="164"/>
      <c r="N533" s="186"/>
      <c r="O533" s="186"/>
      <c r="P533" s="164"/>
      <c r="Q533" s="164"/>
      <c r="R533" s="164"/>
      <c r="S533" s="164"/>
      <c r="T533" s="164"/>
      <c r="U533" s="164"/>
      <c r="V533" s="164"/>
      <c r="W533" s="164"/>
      <c r="X533" s="164"/>
      <c r="Y533" s="187"/>
      <c r="AA533" s="77"/>
      <c r="AC533" s="206"/>
      <c r="AD533" s="34"/>
      <c r="AE533" s="34"/>
      <c r="AF533" s="34"/>
      <c r="AG533" s="34"/>
      <c r="AH533" s="34"/>
      <c r="AI533" s="85"/>
      <c r="AJ533" s="34"/>
      <c r="AK533" s="85"/>
      <c r="AL533" s="85"/>
      <c r="AM533" s="34"/>
      <c r="AN533" s="34"/>
      <c r="AO533" s="34"/>
      <c r="AP533" s="85"/>
      <c r="AQ533" s="84"/>
      <c r="AR533" s="86"/>
      <c r="AT533" s="77"/>
      <c r="AV533" s="203"/>
      <c r="AW533" s="34"/>
      <c r="AX533" s="34"/>
      <c r="AY533" s="93"/>
      <c r="AZ533" s="34"/>
      <c r="BA533" s="34"/>
    </row>
    <row r="534" spans="4:53" s="15" customFormat="1" ht="12.6" customHeight="1">
      <c r="D534" s="77"/>
      <c r="F534" s="206"/>
      <c r="G534" s="164"/>
      <c r="H534" s="164"/>
      <c r="I534" s="164"/>
      <c r="J534" s="164"/>
      <c r="K534" s="183"/>
      <c r="L534" s="164"/>
      <c r="M534" s="164"/>
      <c r="N534" s="186"/>
      <c r="O534" s="186"/>
      <c r="P534" s="164"/>
      <c r="Q534" s="164"/>
      <c r="R534" s="164"/>
      <c r="S534" s="164"/>
      <c r="T534" s="164"/>
      <c r="U534" s="164"/>
      <c r="V534" s="164"/>
      <c r="W534" s="164"/>
      <c r="X534" s="164"/>
      <c r="Y534" s="187"/>
      <c r="AA534" s="77"/>
      <c r="AC534" s="206"/>
      <c r="AD534" s="34"/>
      <c r="AE534" s="34"/>
      <c r="AF534" s="34"/>
      <c r="AG534" s="34"/>
      <c r="AH534" s="34"/>
      <c r="AI534" s="85"/>
      <c r="AJ534" s="34"/>
      <c r="AK534" s="85"/>
      <c r="AL534" s="85"/>
      <c r="AM534" s="34"/>
      <c r="AN534" s="34"/>
      <c r="AO534" s="34"/>
      <c r="AP534" s="85"/>
      <c r="AQ534" s="84"/>
      <c r="AR534" s="86"/>
      <c r="AT534" s="77"/>
      <c r="AV534" s="203"/>
      <c r="AW534" s="34"/>
      <c r="AX534" s="34"/>
      <c r="AY534" s="93"/>
      <c r="AZ534" s="34"/>
      <c r="BA534" s="34"/>
    </row>
    <row r="535" spans="4:53" s="15" customFormat="1" ht="12.6" customHeight="1">
      <c r="D535" s="77"/>
      <c r="F535" s="206"/>
      <c r="G535" s="164"/>
      <c r="H535" s="164"/>
      <c r="I535" s="164"/>
      <c r="J535" s="164"/>
      <c r="K535" s="183"/>
      <c r="L535" s="164"/>
      <c r="M535" s="164"/>
      <c r="N535" s="186"/>
      <c r="O535" s="186"/>
      <c r="P535" s="164"/>
      <c r="Q535" s="164"/>
      <c r="R535" s="164"/>
      <c r="S535" s="164"/>
      <c r="T535" s="164"/>
      <c r="U535" s="164"/>
      <c r="V535" s="164"/>
      <c r="W535" s="164"/>
      <c r="X535" s="164"/>
      <c r="Y535" s="187"/>
      <c r="AA535" s="77"/>
      <c r="AC535" s="206"/>
      <c r="AD535" s="34"/>
      <c r="AE535" s="34"/>
      <c r="AF535" s="34"/>
      <c r="AG535" s="34"/>
      <c r="AH535" s="34"/>
      <c r="AI535" s="85"/>
      <c r="AJ535" s="34"/>
      <c r="AK535" s="85"/>
      <c r="AL535" s="85"/>
      <c r="AM535" s="34"/>
      <c r="AN535" s="34"/>
      <c r="AO535" s="34"/>
      <c r="AP535" s="85"/>
      <c r="AQ535" s="84"/>
      <c r="AR535" s="86"/>
      <c r="AT535" s="77"/>
      <c r="AV535" s="203"/>
      <c r="AW535" s="34"/>
      <c r="AX535" s="34"/>
      <c r="AY535" s="93"/>
      <c r="AZ535" s="34"/>
      <c r="BA535" s="34"/>
    </row>
    <row r="536" spans="4:53" s="15" customFormat="1" ht="12.6" customHeight="1">
      <c r="D536" s="77"/>
      <c r="F536" s="206"/>
      <c r="G536" s="164"/>
      <c r="H536" s="164"/>
      <c r="I536" s="164"/>
      <c r="J536" s="164"/>
      <c r="K536" s="183"/>
      <c r="L536" s="164"/>
      <c r="M536" s="164"/>
      <c r="N536" s="186"/>
      <c r="O536" s="186"/>
      <c r="P536" s="164"/>
      <c r="Q536" s="164"/>
      <c r="R536" s="164"/>
      <c r="S536" s="164"/>
      <c r="T536" s="164"/>
      <c r="U536" s="164"/>
      <c r="V536" s="164"/>
      <c r="W536" s="164"/>
      <c r="X536" s="164"/>
      <c r="Y536" s="187"/>
      <c r="AA536" s="77"/>
      <c r="AC536" s="206"/>
      <c r="AD536" s="34"/>
      <c r="AE536" s="34"/>
      <c r="AF536" s="34"/>
      <c r="AG536" s="34"/>
      <c r="AH536" s="34"/>
      <c r="AI536" s="85"/>
      <c r="AJ536" s="34"/>
      <c r="AK536" s="85"/>
      <c r="AL536" s="85"/>
      <c r="AM536" s="34"/>
      <c r="AN536" s="34"/>
      <c r="AO536" s="34"/>
      <c r="AP536" s="85"/>
      <c r="AQ536" s="84"/>
      <c r="AR536" s="86"/>
      <c r="AT536" s="77"/>
      <c r="AV536" s="203"/>
      <c r="AW536" s="34"/>
      <c r="AX536" s="34"/>
      <c r="AY536" s="93"/>
      <c r="AZ536" s="34"/>
      <c r="BA536" s="34"/>
    </row>
    <row r="537" spans="4:53" s="15" customFormat="1" ht="12.6" customHeight="1">
      <c r="D537" s="77"/>
      <c r="F537" s="206"/>
      <c r="G537" s="164"/>
      <c r="H537" s="164"/>
      <c r="I537" s="164"/>
      <c r="J537" s="164"/>
      <c r="K537" s="183"/>
      <c r="L537" s="164"/>
      <c r="M537" s="164"/>
      <c r="N537" s="186"/>
      <c r="O537" s="186"/>
      <c r="P537" s="164"/>
      <c r="Q537" s="164"/>
      <c r="R537" s="164"/>
      <c r="S537" s="164"/>
      <c r="T537" s="164"/>
      <c r="U537" s="164"/>
      <c r="V537" s="164"/>
      <c r="W537" s="164"/>
      <c r="X537" s="164"/>
      <c r="Y537" s="187"/>
      <c r="AA537" s="77"/>
      <c r="AC537" s="206"/>
      <c r="AD537" s="34"/>
      <c r="AE537" s="34"/>
      <c r="AF537" s="34"/>
      <c r="AG537" s="34"/>
      <c r="AH537" s="34"/>
      <c r="AI537" s="85"/>
      <c r="AJ537" s="34"/>
      <c r="AK537" s="85"/>
      <c r="AL537" s="85"/>
      <c r="AM537" s="34"/>
      <c r="AN537" s="34"/>
      <c r="AO537" s="34"/>
      <c r="AP537" s="85"/>
      <c r="AQ537" s="84"/>
      <c r="AR537" s="86"/>
      <c r="AT537" s="77"/>
      <c r="AV537" s="203"/>
      <c r="AW537" s="34"/>
      <c r="AX537" s="34"/>
      <c r="AY537" s="93"/>
      <c r="AZ537" s="34"/>
      <c r="BA537" s="34"/>
    </row>
    <row r="538" spans="4:53" s="15" customFormat="1" ht="12.6" customHeight="1">
      <c r="D538" s="77"/>
      <c r="F538" s="206"/>
      <c r="G538" s="164"/>
      <c r="H538" s="164"/>
      <c r="I538" s="164"/>
      <c r="J538" s="164"/>
      <c r="K538" s="183"/>
      <c r="L538" s="164"/>
      <c r="M538" s="164"/>
      <c r="N538" s="186"/>
      <c r="O538" s="186"/>
      <c r="P538" s="164"/>
      <c r="Q538" s="164"/>
      <c r="R538" s="164"/>
      <c r="S538" s="164"/>
      <c r="T538" s="164"/>
      <c r="U538" s="164"/>
      <c r="V538" s="164"/>
      <c r="W538" s="164"/>
      <c r="X538" s="164"/>
      <c r="Y538" s="187"/>
      <c r="AA538" s="77"/>
      <c r="AC538" s="206"/>
      <c r="AD538" s="34"/>
      <c r="AE538" s="34"/>
      <c r="AF538" s="34"/>
      <c r="AG538" s="34"/>
      <c r="AH538" s="34"/>
      <c r="AI538" s="85"/>
      <c r="AJ538" s="34"/>
      <c r="AK538" s="85"/>
      <c r="AL538" s="85"/>
      <c r="AM538" s="34"/>
      <c r="AN538" s="34"/>
      <c r="AO538" s="34"/>
      <c r="AP538" s="85"/>
      <c r="AQ538" s="84"/>
      <c r="AR538" s="86"/>
      <c r="AT538" s="77"/>
      <c r="AV538" s="203"/>
      <c r="AW538" s="34"/>
      <c r="AX538" s="34"/>
      <c r="AY538" s="93"/>
      <c r="AZ538" s="34"/>
      <c r="BA538" s="34"/>
    </row>
    <row r="539" spans="4:53" s="15" customFormat="1" ht="12.6" customHeight="1">
      <c r="D539" s="77"/>
      <c r="F539" s="206"/>
      <c r="G539" s="164"/>
      <c r="H539" s="164"/>
      <c r="I539" s="164"/>
      <c r="J539" s="164"/>
      <c r="K539" s="183"/>
      <c r="L539" s="164"/>
      <c r="M539" s="164"/>
      <c r="N539" s="186"/>
      <c r="O539" s="186"/>
      <c r="P539" s="164"/>
      <c r="Q539" s="164"/>
      <c r="R539" s="164"/>
      <c r="S539" s="164"/>
      <c r="T539" s="164"/>
      <c r="U539" s="164"/>
      <c r="V539" s="164"/>
      <c r="W539" s="164"/>
      <c r="X539" s="164"/>
      <c r="Y539" s="187"/>
      <c r="AA539" s="77"/>
      <c r="AC539" s="206"/>
      <c r="AD539" s="34"/>
      <c r="AE539" s="34"/>
      <c r="AF539" s="34"/>
      <c r="AG539" s="34"/>
      <c r="AH539" s="34"/>
      <c r="AI539" s="85"/>
      <c r="AJ539" s="34"/>
      <c r="AK539" s="85"/>
      <c r="AL539" s="85"/>
      <c r="AM539" s="34"/>
      <c r="AN539" s="34"/>
      <c r="AO539" s="34"/>
      <c r="AP539" s="85"/>
      <c r="AQ539" s="84"/>
      <c r="AR539" s="86"/>
      <c r="AT539" s="77"/>
      <c r="AV539" s="203"/>
      <c r="AW539" s="34"/>
      <c r="AX539" s="34"/>
      <c r="AY539" s="93"/>
      <c r="AZ539" s="34"/>
      <c r="BA539" s="34"/>
    </row>
    <row r="540" spans="4:53" s="15" customFormat="1" ht="12.6" customHeight="1">
      <c r="D540" s="77"/>
      <c r="F540" s="206"/>
      <c r="G540" s="164"/>
      <c r="H540" s="164"/>
      <c r="I540" s="164"/>
      <c r="J540" s="164"/>
      <c r="K540" s="183"/>
      <c r="L540" s="164"/>
      <c r="M540" s="164"/>
      <c r="N540" s="186"/>
      <c r="O540" s="186"/>
      <c r="P540" s="164"/>
      <c r="Q540" s="164"/>
      <c r="R540" s="164"/>
      <c r="S540" s="164"/>
      <c r="T540" s="164"/>
      <c r="U540" s="164"/>
      <c r="V540" s="164"/>
      <c r="W540" s="164"/>
      <c r="X540" s="164"/>
      <c r="Y540" s="187"/>
      <c r="AA540" s="77"/>
      <c r="AC540" s="206"/>
      <c r="AD540" s="34"/>
      <c r="AE540" s="34"/>
      <c r="AF540" s="34"/>
      <c r="AG540" s="34"/>
      <c r="AH540" s="34"/>
      <c r="AI540" s="85"/>
      <c r="AJ540" s="34"/>
      <c r="AK540" s="85"/>
      <c r="AL540" s="85"/>
      <c r="AM540" s="34"/>
      <c r="AN540" s="34"/>
      <c r="AO540" s="34"/>
      <c r="AP540" s="85"/>
      <c r="AQ540" s="84"/>
      <c r="AR540" s="86"/>
      <c r="AT540" s="77"/>
      <c r="AV540" s="203"/>
      <c r="AW540" s="34"/>
      <c r="AX540" s="34"/>
      <c r="AY540" s="93"/>
      <c r="AZ540" s="34"/>
      <c r="BA540" s="34"/>
    </row>
    <row r="541" spans="4:53" s="15" customFormat="1" ht="12.6" customHeight="1">
      <c r="D541" s="77"/>
      <c r="F541" s="206"/>
      <c r="G541" s="164"/>
      <c r="H541" s="164"/>
      <c r="I541" s="164"/>
      <c r="J541" s="164"/>
      <c r="K541" s="183"/>
      <c r="L541" s="164"/>
      <c r="M541" s="164"/>
      <c r="N541" s="186"/>
      <c r="O541" s="186"/>
      <c r="P541" s="164"/>
      <c r="Q541" s="164"/>
      <c r="R541" s="164"/>
      <c r="S541" s="164"/>
      <c r="T541" s="164"/>
      <c r="U541" s="164"/>
      <c r="V541" s="164"/>
      <c r="W541" s="164"/>
      <c r="X541" s="164"/>
      <c r="Y541" s="187"/>
      <c r="AA541" s="77"/>
      <c r="AC541" s="206"/>
      <c r="AD541" s="34"/>
      <c r="AE541" s="34"/>
      <c r="AF541" s="34"/>
      <c r="AG541" s="34"/>
      <c r="AH541" s="34"/>
      <c r="AI541" s="85"/>
      <c r="AJ541" s="34"/>
      <c r="AK541" s="85"/>
      <c r="AL541" s="85"/>
      <c r="AM541" s="34"/>
      <c r="AN541" s="34"/>
      <c r="AO541" s="34"/>
      <c r="AP541" s="85"/>
      <c r="AQ541" s="84"/>
      <c r="AR541" s="86"/>
      <c r="AT541" s="77"/>
      <c r="AV541" s="203"/>
      <c r="AW541" s="34"/>
      <c r="AX541" s="34"/>
      <c r="AY541" s="93"/>
      <c r="AZ541" s="34"/>
      <c r="BA541" s="34"/>
    </row>
    <row r="542" spans="4:53" s="15" customFormat="1" ht="12.6" customHeight="1">
      <c r="D542" s="77"/>
      <c r="F542" s="206"/>
      <c r="G542" s="164"/>
      <c r="H542" s="164"/>
      <c r="I542" s="164"/>
      <c r="J542" s="164"/>
      <c r="K542" s="183"/>
      <c r="L542" s="164"/>
      <c r="M542" s="164"/>
      <c r="N542" s="186"/>
      <c r="O542" s="186"/>
      <c r="P542" s="164"/>
      <c r="Q542" s="164"/>
      <c r="R542" s="164"/>
      <c r="S542" s="164"/>
      <c r="T542" s="164"/>
      <c r="U542" s="164"/>
      <c r="V542" s="164"/>
      <c r="W542" s="164"/>
      <c r="X542" s="164"/>
      <c r="Y542" s="187"/>
      <c r="AA542" s="77"/>
      <c r="AC542" s="206"/>
      <c r="AD542" s="34"/>
      <c r="AE542" s="34"/>
      <c r="AF542" s="34"/>
      <c r="AG542" s="34"/>
      <c r="AH542" s="34"/>
      <c r="AI542" s="85"/>
      <c r="AJ542" s="34"/>
      <c r="AK542" s="85"/>
      <c r="AL542" s="85"/>
      <c r="AM542" s="34"/>
      <c r="AN542" s="34"/>
      <c r="AO542" s="34"/>
      <c r="AP542" s="85"/>
      <c r="AQ542" s="84"/>
      <c r="AR542" s="86"/>
      <c r="AT542" s="77"/>
      <c r="AV542" s="203"/>
      <c r="AW542" s="34"/>
      <c r="AX542" s="34"/>
      <c r="AY542" s="93"/>
      <c r="AZ542" s="34"/>
      <c r="BA542" s="34"/>
    </row>
    <row r="543" spans="4:53" s="15" customFormat="1" ht="12.6" customHeight="1">
      <c r="D543" s="77"/>
      <c r="F543" s="206"/>
      <c r="G543" s="164"/>
      <c r="H543" s="164"/>
      <c r="I543" s="164"/>
      <c r="J543" s="164"/>
      <c r="K543" s="183"/>
      <c r="L543" s="164"/>
      <c r="M543" s="164"/>
      <c r="N543" s="186"/>
      <c r="O543" s="186"/>
      <c r="P543" s="164"/>
      <c r="Q543" s="164"/>
      <c r="R543" s="164"/>
      <c r="S543" s="164"/>
      <c r="T543" s="164"/>
      <c r="U543" s="164"/>
      <c r="V543" s="164"/>
      <c r="W543" s="164"/>
      <c r="X543" s="164"/>
      <c r="Y543" s="187"/>
      <c r="AA543" s="77"/>
      <c r="AC543" s="206"/>
      <c r="AD543" s="34"/>
      <c r="AE543" s="34"/>
      <c r="AF543" s="34"/>
      <c r="AG543" s="34"/>
      <c r="AH543" s="34"/>
      <c r="AI543" s="85"/>
      <c r="AJ543" s="34"/>
      <c r="AK543" s="85"/>
      <c r="AL543" s="85"/>
      <c r="AM543" s="34"/>
      <c r="AN543" s="34"/>
      <c r="AO543" s="34"/>
      <c r="AP543" s="85"/>
      <c r="AQ543" s="84"/>
      <c r="AR543" s="86"/>
      <c r="AT543" s="77"/>
      <c r="AV543" s="203"/>
      <c r="AW543" s="34"/>
      <c r="AX543" s="34"/>
      <c r="AY543" s="93"/>
      <c r="AZ543" s="34"/>
      <c r="BA543" s="34"/>
    </row>
    <row r="544" spans="4:53" s="15" customFormat="1" ht="12.6" customHeight="1">
      <c r="D544" s="77"/>
      <c r="F544" s="206"/>
      <c r="G544" s="164"/>
      <c r="H544" s="164"/>
      <c r="I544" s="164"/>
      <c r="J544" s="164"/>
      <c r="K544" s="183"/>
      <c r="L544" s="164"/>
      <c r="M544" s="164"/>
      <c r="N544" s="186"/>
      <c r="O544" s="186"/>
      <c r="P544" s="164"/>
      <c r="Q544" s="164"/>
      <c r="R544" s="164"/>
      <c r="S544" s="164"/>
      <c r="T544" s="164"/>
      <c r="U544" s="164"/>
      <c r="V544" s="164"/>
      <c r="W544" s="164"/>
      <c r="X544" s="164"/>
      <c r="Y544" s="187"/>
      <c r="AA544" s="77"/>
      <c r="AC544" s="206"/>
      <c r="AD544" s="34"/>
      <c r="AE544" s="34"/>
      <c r="AF544" s="34"/>
      <c r="AG544" s="34"/>
      <c r="AH544" s="34"/>
      <c r="AI544" s="85"/>
      <c r="AJ544" s="34"/>
      <c r="AK544" s="85"/>
      <c r="AL544" s="85"/>
      <c r="AM544" s="34"/>
      <c r="AN544" s="34"/>
      <c r="AO544" s="34"/>
      <c r="AP544" s="85"/>
      <c r="AQ544" s="84"/>
      <c r="AR544" s="86"/>
      <c r="AT544" s="77"/>
      <c r="AV544" s="203"/>
      <c r="AW544" s="34"/>
      <c r="AX544" s="34"/>
      <c r="AY544" s="93"/>
      <c r="AZ544" s="34"/>
      <c r="BA544" s="34"/>
    </row>
    <row r="545" spans="4:53" s="15" customFormat="1" ht="12.6" customHeight="1">
      <c r="D545" s="77"/>
      <c r="F545" s="206"/>
      <c r="G545" s="164"/>
      <c r="H545" s="164"/>
      <c r="I545" s="164"/>
      <c r="J545" s="164"/>
      <c r="K545" s="183"/>
      <c r="L545" s="164"/>
      <c r="M545" s="164"/>
      <c r="N545" s="186"/>
      <c r="O545" s="186"/>
      <c r="P545" s="164"/>
      <c r="Q545" s="164"/>
      <c r="R545" s="164"/>
      <c r="S545" s="164"/>
      <c r="T545" s="164"/>
      <c r="U545" s="164"/>
      <c r="V545" s="164"/>
      <c r="W545" s="164"/>
      <c r="X545" s="164"/>
      <c r="Y545" s="187"/>
      <c r="AA545" s="77"/>
      <c r="AC545" s="206"/>
      <c r="AD545" s="34"/>
      <c r="AE545" s="34"/>
      <c r="AF545" s="34"/>
      <c r="AG545" s="34"/>
      <c r="AH545" s="34"/>
      <c r="AI545" s="85"/>
      <c r="AJ545" s="34"/>
      <c r="AK545" s="85"/>
      <c r="AL545" s="85"/>
      <c r="AM545" s="34"/>
      <c r="AN545" s="34"/>
      <c r="AO545" s="34"/>
      <c r="AP545" s="85"/>
      <c r="AQ545" s="84"/>
      <c r="AR545" s="86"/>
      <c r="AT545" s="77"/>
      <c r="AV545" s="203"/>
      <c r="AW545" s="34"/>
      <c r="AX545" s="34"/>
      <c r="AY545" s="93"/>
      <c r="AZ545" s="34"/>
      <c r="BA545" s="34"/>
    </row>
    <row r="546" spans="4:53" s="15" customFormat="1" ht="12.6" customHeight="1">
      <c r="D546" s="77"/>
      <c r="F546" s="206"/>
      <c r="G546" s="164"/>
      <c r="H546" s="164"/>
      <c r="I546" s="164"/>
      <c r="J546" s="164"/>
      <c r="K546" s="183"/>
      <c r="L546" s="164"/>
      <c r="M546" s="164"/>
      <c r="N546" s="186"/>
      <c r="O546" s="186"/>
      <c r="P546" s="164"/>
      <c r="Q546" s="164"/>
      <c r="R546" s="164"/>
      <c r="S546" s="164"/>
      <c r="T546" s="164"/>
      <c r="U546" s="164"/>
      <c r="V546" s="164"/>
      <c r="W546" s="164"/>
      <c r="X546" s="164"/>
      <c r="Y546" s="187"/>
      <c r="AA546" s="77"/>
      <c r="AC546" s="206"/>
      <c r="AD546" s="34"/>
      <c r="AE546" s="34"/>
      <c r="AF546" s="34"/>
      <c r="AG546" s="34"/>
      <c r="AH546" s="34"/>
      <c r="AI546" s="85"/>
      <c r="AJ546" s="34"/>
      <c r="AK546" s="85"/>
      <c r="AL546" s="85"/>
      <c r="AM546" s="34"/>
      <c r="AN546" s="34"/>
      <c r="AO546" s="34"/>
      <c r="AP546" s="85"/>
      <c r="AQ546" s="84"/>
      <c r="AR546" s="86"/>
      <c r="AT546" s="77"/>
      <c r="AV546" s="203"/>
      <c r="AW546" s="34"/>
      <c r="AX546" s="34"/>
      <c r="AY546" s="93"/>
      <c r="AZ546" s="34"/>
      <c r="BA546" s="34"/>
    </row>
    <row r="547" spans="4:53" s="15" customFormat="1" ht="12.6" customHeight="1">
      <c r="D547" s="77"/>
      <c r="F547" s="206"/>
      <c r="G547" s="164"/>
      <c r="H547" s="164"/>
      <c r="I547" s="164"/>
      <c r="J547" s="164"/>
      <c r="K547" s="183"/>
      <c r="L547" s="164"/>
      <c r="M547" s="164"/>
      <c r="N547" s="186"/>
      <c r="O547" s="186"/>
      <c r="P547" s="164"/>
      <c r="Q547" s="164"/>
      <c r="R547" s="164"/>
      <c r="S547" s="164"/>
      <c r="T547" s="164"/>
      <c r="U547" s="164"/>
      <c r="V547" s="164"/>
      <c r="W547" s="164"/>
      <c r="X547" s="164"/>
      <c r="Y547" s="187"/>
      <c r="AA547" s="77"/>
      <c r="AC547" s="206"/>
      <c r="AD547" s="34"/>
      <c r="AE547" s="34"/>
      <c r="AF547" s="34"/>
      <c r="AG547" s="34"/>
      <c r="AH547" s="34"/>
      <c r="AI547" s="85"/>
      <c r="AJ547" s="34"/>
      <c r="AK547" s="85"/>
      <c r="AL547" s="85"/>
      <c r="AM547" s="34"/>
      <c r="AN547" s="34"/>
      <c r="AO547" s="34"/>
      <c r="AP547" s="85"/>
      <c r="AQ547" s="84"/>
      <c r="AR547" s="86"/>
      <c r="AT547" s="77"/>
      <c r="AV547" s="203"/>
      <c r="AW547" s="34"/>
      <c r="AX547" s="34"/>
      <c r="AY547" s="93"/>
      <c r="AZ547" s="34"/>
      <c r="BA547" s="34"/>
    </row>
    <row r="548" spans="4:53" s="15" customFormat="1" ht="12.6" customHeight="1">
      <c r="D548" s="77"/>
      <c r="F548" s="206"/>
      <c r="G548" s="164"/>
      <c r="H548" s="164"/>
      <c r="I548" s="164"/>
      <c r="J548" s="164"/>
      <c r="K548" s="183"/>
      <c r="L548" s="164"/>
      <c r="M548" s="164"/>
      <c r="N548" s="186"/>
      <c r="O548" s="186"/>
      <c r="P548" s="164"/>
      <c r="Q548" s="164"/>
      <c r="R548" s="164"/>
      <c r="S548" s="164"/>
      <c r="T548" s="164"/>
      <c r="U548" s="164"/>
      <c r="V548" s="164"/>
      <c r="W548" s="164"/>
      <c r="X548" s="164"/>
      <c r="Y548" s="187"/>
      <c r="AA548" s="77"/>
      <c r="AC548" s="206"/>
      <c r="AD548" s="34"/>
      <c r="AE548" s="34"/>
      <c r="AF548" s="34"/>
      <c r="AG548" s="34"/>
      <c r="AH548" s="34"/>
      <c r="AI548" s="85"/>
      <c r="AJ548" s="34"/>
      <c r="AK548" s="85"/>
      <c r="AL548" s="85"/>
      <c r="AM548" s="34"/>
      <c r="AN548" s="34"/>
      <c r="AO548" s="34"/>
      <c r="AP548" s="85"/>
      <c r="AQ548" s="84"/>
      <c r="AR548" s="86"/>
      <c r="AT548" s="77"/>
      <c r="AV548" s="203"/>
      <c r="AW548" s="34"/>
      <c r="AX548" s="34"/>
      <c r="AY548" s="93"/>
      <c r="AZ548" s="34"/>
      <c r="BA548" s="34"/>
    </row>
    <row r="549" spans="4:53" s="15" customFormat="1" ht="12.6" customHeight="1">
      <c r="D549" s="77"/>
      <c r="F549" s="206"/>
      <c r="G549" s="164"/>
      <c r="H549" s="164"/>
      <c r="I549" s="164"/>
      <c r="J549" s="164"/>
      <c r="K549" s="183"/>
      <c r="L549" s="164"/>
      <c r="M549" s="164"/>
      <c r="N549" s="186"/>
      <c r="O549" s="186"/>
      <c r="P549" s="164"/>
      <c r="Q549" s="164"/>
      <c r="R549" s="164"/>
      <c r="S549" s="164"/>
      <c r="T549" s="164"/>
      <c r="U549" s="164"/>
      <c r="V549" s="164"/>
      <c r="W549" s="164"/>
      <c r="X549" s="164"/>
      <c r="Y549" s="187"/>
      <c r="AA549" s="77"/>
      <c r="AC549" s="206"/>
      <c r="AD549" s="34"/>
      <c r="AE549" s="34"/>
      <c r="AF549" s="34"/>
      <c r="AG549" s="34"/>
      <c r="AH549" s="34"/>
      <c r="AI549" s="85"/>
      <c r="AJ549" s="34"/>
      <c r="AK549" s="85"/>
      <c r="AL549" s="85"/>
      <c r="AM549" s="34"/>
      <c r="AN549" s="34"/>
      <c r="AO549" s="34"/>
      <c r="AP549" s="85"/>
      <c r="AQ549" s="84"/>
      <c r="AR549" s="86"/>
      <c r="AT549" s="77"/>
      <c r="AV549" s="203"/>
      <c r="AW549" s="34"/>
      <c r="AX549" s="34"/>
      <c r="AY549" s="93"/>
      <c r="AZ549" s="34"/>
      <c r="BA549" s="34"/>
    </row>
    <row r="550" spans="4:53" s="15" customFormat="1" ht="12.6" customHeight="1">
      <c r="D550" s="77"/>
      <c r="F550" s="206"/>
      <c r="G550" s="164"/>
      <c r="H550" s="164"/>
      <c r="I550" s="164"/>
      <c r="J550" s="164"/>
      <c r="K550" s="183"/>
      <c r="L550" s="164"/>
      <c r="M550" s="164"/>
      <c r="N550" s="186"/>
      <c r="O550" s="186"/>
      <c r="P550" s="164"/>
      <c r="Q550" s="164"/>
      <c r="R550" s="164"/>
      <c r="S550" s="164"/>
      <c r="T550" s="164"/>
      <c r="U550" s="164"/>
      <c r="V550" s="164"/>
      <c r="W550" s="164"/>
      <c r="X550" s="164"/>
      <c r="Y550" s="187"/>
      <c r="AA550" s="77"/>
      <c r="AC550" s="206"/>
      <c r="AD550" s="34"/>
      <c r="AE550" s="34"/>
      <c r="AF550" s="34"/>
      <c r="AG550" s="34"/>
      <c r="AH550" s="34"/>
      <c r="AI550" s="85"/>
      <c r="AJ550" s="34"/>
      <c r="AK550" s="85"/>
      <c r="AL550" s="85"/>
      <c r="AM550" s="34"/>
      <c r="AN550" s="34"/>
      <c r="AO550" s="34"/>
      <c r="AP550" s="85"/>
      <c r="AQ550" s="84"/>
      <c r="AR550" s="86"/>
      <c r="AT550" s="77"/>
      <c r="AV550" s="203"/>
      <c r="AW550" s="34"/>
      <c r="AX550" s="34"/>
      <c r="AY550" s="93"/>
      <c r="AZ550" s="34"/>
      <c r="BA550" s="34"/>
    </row>
    <row r="551" spans="4:53" s="15" customFormat="1" ht="12.6" customHeight="1">
      <c r="D551" s="77"/>
      <c r="F551" s="206"/>
      <c r="G551" s="164"/>
      <c r="H551" s="164"/>
      <c r="I551" s="164"/>
      <c r="J551" s="164"/>
      <c r="K551" s="183"/>
      <c r="L551" s="164"/>
      <c r="M551" s="164"/>
      <c r="N551" s="186"/>
      <c r="O551" s="186"/>
      <c r="P551" s="164"/>
      <c r="Q551" s="164"/>
      <c r="R551" s="164"/>
      <c r="S551" s="164"/>
      <c r="T551" s="164"/>
      <c r="U551" s="164"/>
      <c r="V551" s="164"/>
      <c r="W551" s="164"/>
      <c r="X551" s="164"/>
      <c r="Y551" s="187"/>
      <c r="AA551" s="77"/>
      <c r="AC551" s="206"/>
      <c r="AD551" s="34"/>
      <c r="AE551" s="34"/>
      <c r="AF551" s="34"/>
      <c r="AG551" s="34"/>
      <c r="AH551" s="34"/>
      <c r="AI551" s="85"/>
      <c r="AJ551" s="34"/>
      <c r="AK551" s="85"/>
      <c r="AL551" s="85"/>
      <c r="AM551" s="34"/>
      <c r="AN551" s="34"/>
      <c r="AO551" s="34"/>
      <c r="AP551" s="85"/>
      <c r="AQ551" s="84"/>
      <c r="AR551" s="86"/>
      <c r="AT551" s="77"/>
      <c r="AV551" s="203"/>
      <c r="AW551" s="34"/>
      <c r="AX551" s="34"/>
      <c r="AY551" s="93"/>
      <c r="AZ551" s="34"/>
      <c r="BA551" s="34"/>
    </row>
    <row r="552" spans="4:53" s="15" customFormat="1" ht="12.6" customHeight="1">
      <c r="D552" s="77"/>
      <c r="F552" s="206"/>
      <c r="G552" s="164"/>
      <c r="H552" s="164"/>
      <c r="I552" s="164"/>
      <c r="J552" s="164"/>
      <c r="K552" s="183"/>
      <c r="L552" s="164"/>
      <c r="M552" s="164"/>
      <c r="N552" s="186"/>
      <c r="O552" s="186"/>
      <c r="P552" s="164"/>
      <c r="Q552" s="164"/>
      <c r="R552" s="164"/>
      <c r="S552" s="164"/>
      <c r="T552" s="164"/>
      <c r="U552" s="164"/>
      <c r="V552" s="164"/>
      <c r="W552" s="164"/>
      <c r="X552" s="164"/>
      <c r="Y552" s="187"/>
      <c r="AA552" s="77"/>
      <c r="AC552" s="206"/>
      <c r="AD552" s="34"/>
      <c r="AE552" s="34"/>
      <c r="AF552" s="34"/>
      <c r="AG552" s="34"/>
      <c r="AH552" s="34"/>
      <c r="AI552" s="85"/>
      <c r="AJ552" s="34"/>
      <c r="AK552" s="85"/>
      <c r="AL552" s="85"/>
      <c r="AM552" s="34"/>
      <c r="AN552" s="34"/>
      <c r="AO552" s="34"/>
      <c r="AP552" s="85"/>
      <c r="AQ552" s="84"/>
      <c r="AR552" s="86"/>
      <c r="AT552" s="77"/>
      <c r="AV552" s="203"/>
      <c r="AW552" s="34"/>
      <c r="AX552" s="34"/>
      <c r="AY552" s="93"/>
      <c r="AZ552" s="34"/>
      <c r="BA552" s="34"/>
    </row>
    <row r="553" spans="4:53" s="15" customFormat="1" ht="12.6" customHeight="1">
      <c r="D553" s="77"/>
      <c r="F553" s="206"/>
      <c r="G553" s="164"/>
      <c r="H553" s="164"/>
      <c r="I553" s="164"/>
      <c r="J553" s="164"/>
      <c r="K553" s="183"/>
      <c r="L553" s="164"/>
      <c r="M553" s="164"/>
      <c r="N553" s="186"/>
      <c r="O553" s="186"/>
      <c r="P553" s="164"/>
      <c r="Q553" s="164"/>
      <c r="R553" s="164"/>
      <c r="S553" s="164"/>
      <c r="T553" s="164"/>
      <c r="U553" s="164"/>
      <c r="V553" s="164"/>
      <c r="W553" s="164"/>
      <c r="X553" s="164"/>
      <c r="Y553" s="187"/>
      <c r="AA553" s="77"/>
      <c r="AC553" s="206"/>
      <c r="AD553" s="34"/>
      <c r="AE553" s="34"/>
      <c r="AF553" s="34"/>
      <c r="AG553" s="34"/>
      <c r="AH553" s="34"/>
      <c r="AI553" s="85"/>
      <c r="AJ553" s="34"/>
      <c r="AK553" s="85"/>
      <c r="AL553" s="85"/>
      <c r="AM553" s="34"/>
      <c r="AN553" s="34"/>
      <c r="AO553" s="34"/>
      <c r="AP553" s="85"/>
      <c r="AQ553" s="84"/>
      <c r="AR553" s="86"/>
      <c r="AT553" s="77"/>
      <c r="AV553" s="203"/>
      <c r="AW553" s="34"/>
      <c r="AX553" s="34"/>
      <c r="AY553" s="93"/>
      <c r="AZ553" s="34"/>
      <c r="BA553" s="34"/>
    </row>
    <row r="554" spans="4:53" s="15" customFormat="1" ht="12.6" customHeight="1">
      <c r="D554" s="77"/>
      <c r="F554" s="206"/>
      <c r="G554" s="164"/>
      <c r="H554" s="164"/>
      <c r="I554" s="164"/>
      <c r="J554" s="164"/>
      <c r="K554" s="183"/>
      <c r="L554" s="164"/>
      <c r="M554" s="164"/>
      <c r="N554" s="186"/>
      <c r="O554" s="186"/>
      <c r="P554" s="164"/>
      <c r="Q554" s="164"/>
      <c r="R554" s="164"/>
      <c r="S554" s="164"/>
      <c r="T554" s="164"/>
      <c r="U554" s="164"/>
      <c r="V554" s="164"/>
      <c r="W554" s="164"/>
      <c r="X554" s="164"/>
      <c r="Y554" s="187"/>
      <c r="AA554" s="77"/>
      <c r="AC554" s="206"/>
      <c r="AD554" s="34"/>
      <c r="AE554" s="34"/>
      <c r="AF554" s="34"/>
      <c r="AG554" s="34"/>
      <c r="AH554" s="34"/>
      <c r="AI554" s="85"/>
      <c r="AJ554" s="34"/>
      <c r="AK554" s="85"/>
      <c r="AL554" s="85"/>
      <c r="AM554" s="34"/>
      <c r="AN554" s="34"/>
      <c r="AO554" s="34"/>
      <c r="AP554" s="85"/>
      <c r="AQ554" s="84"/>
      <c r="AR554" s="86"/>
      <c r="AT554" s="77"/>
      <c r="AV554" s="203"/>
      <c r="AW554" s="34"/>
      <c r="AX554" s="34"/>
      <c r="AY554" s="93"/>
      <c r="AZ554" s="34"/>
      <c r="BA554" s="34"/>
    </row>
    <row r="555" spans="4:53" s="15" customFormat="1" ht="12.6" customHeight="1">
      <c r="D555" s="77"/>
      <c r="F555" s="206"/>
      <c r="G555" s="164"/>
      <c r="H555" s="164"/>
      <c r="I555" s="164"/>
      <c r="J555" s="164"/>
      <c r="K555" s="183"/>
      <c r="L555" s="164"/>
      <c r="M555" s="164"/>
      <c r="N555" s="186"/>
      <c r="O555" s="186"/>
      <c r="P555" s="164"/>
      <c r="Q555" s="164"/>
      <c r="R555" s="164"/>
      <c r="S555" s="164"/>
      <c r="T555" s="164"/>
      <c r="U555" s="164"/>
      <c r="V555" s="164"/>
      <c r="W555" s="164"/>
      <c r="X555" s="164"/>
      <c r="Y555" s="187"/>
      <c r="AA555" s="77"/>
      <c r="AC555" s="206"/>
      <c r="AD555" s="34"/>
      <c r="AE555" s="34"/>
      <c r="AF555" s="34"/>
      <c r="AG555" s="34"/>
      <c r="AH555" s="34"/>
      <c r="AI555" s="85"/>
      <c r="AJ555" s="34"/>
      <c r="AK555" s="85"/>
      <c r="AL555" s="85"/>
      <c r="AM555" s="34"/>
      <c r="AN555" s="34"/>
      <c r="AO555" s="34"/>
      <c r="AP555" s="85"/>
      <c r="AQ555" s="84"/>
      <c r="AR555" s="86"/>
      <c r="AT555" s="77"/>
      <c r="AV555" s="203"/>
      <c r="AW555" s="34"/>
      <c r="AX555" s="34"/>
      <c r="AY555" s="93"/>
      <c r="AZ555" s="34"/>
      <c r="BA555" s="34"/>
    </row>
    <row r="556" spans="4:53" s="15" customFormat="1" ht="12.6" customHeight="1">
      <c r="D556" s="77"/>
      <c r="F556" s="206"/>
      <c r="G556" s="164"/>
      <c r="H556" s="164"/>
      <c r="I556" s="164"/>
      <c r="J556" s="164"/>
      <c r="K556" s="183"/>
      <c r="L556" s="164"/>
      <c r="M556" s="164"/>
      <c r="N556" s="186"/>
      <c r="O556" s="186"/>
      <c r="P556" s="164"/>
      <c r="Q556" s="164"/>
      <c r="R556" s="164"/>
      <c r="S556" s="164"/>
      <c r="T556" s="164"/>
      <c r="U556" s="164"/>
      <c r="V556" s="164"/>
      <c r="W556" s="164"/>
      <c r="X556" s="164"/>
      <c r="Y556" s="187"/>
      <c r="AA556" s="77"/>
      <c r="AC556" s="206"/>
      <c r="AD556" s="34"/>
      <c r="AE556" s="34"/>
      <c r="AF556" s="34"/>
      <c r="AG556" s="34"/>
      <c r="AH556" s="34"/>
      <c r="AI556" s="85"/>
      <c r="AJ556" s="34"/>
      <c r="AK556" s="85"/>
      <c r="AL556" s="85"/>
      <c r="AM556" s="34"/>
      <c r="AN556" s="34"/>
      <c r="AO556" s="34"/>
      <c r="AP556" s="85"/>
      <c r="AQ556" s="84"/>
      <c r="AR556" s="86"/>
      <c r="AT556" s="77"/>
      <c r="AV556" s="203"/>
      <c r="AW556" s="34"/>
      <c r="AX556" s="34"/>
      <c r="AY556" s="93"/>
      <c r="AZ556" s="34"/>
      <c r="BA556" s="34"/>
    </row>
    <row r="557" spans="4:53" s="15" customFormat="1" ht="12.6" customHeight="1">
      <c r="D557" s="77"/>
      <c r="F557" s="206"/>
      <c r="G557" s="164"/>
      <c r="H557" s="164"/>
      <c r="I557" s="164"/>
      <c r="J557" s="164"/>
      <c r="K557" s="183"/>
      <c r="L557" s="164"/>
      <c r="M557" s="164"/>
      <c r="N557" s="186"/>
      <c r="O557" s="186"/>
      <c r="P557" s="164"/>
      <c r="Q557" s="164"/>
      <c r="R557" s="164"/>
      <c r="S557" s="164"/>
      <c r="T557" s="164"/>
      <c r="U557" s="164"/>
      <c r="V557" s="164"/>
      <c r="W557" s="164"/>
      <c r="X557" s="164"/>
      <c r="Y557" s="187"/>
      <c r="AA557" s="77"/>
      <c r="AC557" s="206"/>
      <c r="AD557" s="34"/>
      <c r="AE557" s="34"/>
      <c r="AF557" s="34"/>
      <c r="AG557" s="34"/>
      <c r="AH557" s="34"/>
      <c r="AI557" s="85"/>
      <c r="AJ557" s="34"/>
      <c r="AK557" s="85"/>
      <c r="AL557" s="85"/>
      <c r="AM557" s="34"/>
      <c r="AN557" s="34"/>
      <c r="AO557" s="34"/>
      <c r="AP557" s="85"/>
      <c r="AQ557" s="84"/>
      <c r="AR557" s="86"/>
      <c r="AT557" s="77"/>
      <c r="AV557" s="203"/>
      <c r="AW557" s="34"/>
      <c r="AX557" s="34"/>
      <c r="AY557" s="93"/>
      <c r="AZ557" s="34"/>
      <c r="BA557" s="34"/>
    </row>
    <row r="558" spans="4:53" s="15" customFormat="1" ht="12.6" customHeight="1">
      <c r="D558" s="77"/>
      <c r="F558" s="206"/>
      <c r="G558" s="164"/>
      <c r="H558" s="164"/>
      <c r="I558" s="164"/>
      <c r="J558" s="164"/>
      <c r="K558" s="183"/>
      <c r="L558" s="164"/>
      <c r="M558" s="164"/>
      <c r="N558" s="186"/>
      <c r="O558" s="186"/>
      <c r="P558" s="164"/>
      <c r="Q558" s="164"/>
      <c r="R558" s="164"/>
      <c r="S558" s="164"/>
      <c r="T558" s="164"/>
      <c r="U558" s="164"/>
      <c r="V558" s="164"/>
      <c r="W558" s="164"/>
      <c r="X558" s="164"/>
      <c r="Y558" s="187"/>
      <c r="AA558" s="77"/>
      <c r="AC558" s="206"/>
      <c r="AD558" s="34"/>
      <c r="AE558" s="34"/>
      <c r="AF558" s="34"/>
      <c r="AG558" s="34"/>
      <c r="AH558" s="34"/>
      <c r="AI558" s="85"/>
      <c r="AJ558" s="34"/>
      <c r="AK558" s="85"/>
      <c r="AL558" s="85"/>
      <c r="AM558" s="34"/>
      <c r="AN558" s="34"/>
      <c r="AO558" s="34"/>
      <c r="AP558" s="85"/>
      <c r="AQ558" s="84"/>
      <c r="AR558" s="86"/>
      <c r="AT558" s="77"/>
      <c r="AV558" s="203"/>
      <c r="AW558" s="34"/>
      <c r="AX558" s="34"/>
      <c r="AY558" s="93"/>
      <c r="AZ558" s="34"/>
      <c r="BA558" s="34"/>
    </row>
    <row r="559" spans="4:53" s="15" customFormat="1" ht="12.6" customHeight="1">
      <c r="D559" s="77"/>
      <c r="F559" s="206"/>
      <c r="G559" s="164"/>
      <c r="H559" s="164"/>
      <c r="I559" s="164"/>
      <c r="J559" s="164"/>
      <c r="K559" s="183"/>
      <c r="L559" s="164"/>
      <c r="M559" s="164"/>
      <c r="N559" s="186"/>
      <c r="O559" s="186"/>
      <c r="P559" s="164"/>
      <c r="Q559" s="164"/>
      <c r="R559" s="164"/>
      <c r="S559" s="164"/>
      <c r="T559" s="164"/>
      <c r="U559" s="164"/>
      <c r="V559" s="164"/>
      <c r="W559" s="164"/>
      <c r="X559" s="164"/>
      <c r="Y559" s="187"/>
      <c r="AA559" s="77"/>
      <c r="AC559" s="206"/>
      <c r="AD559" s="34"/>
      <c r="AE559" s="34"/>
      <c r="AF559" s="34"/>
      <c r="AG559" s="34"/>
      <c r="AH559" s="34"/>
      <c r="AI559" s="85"/>
      <c r="AJ559" s="34"/>
      <c r="AK559" s="85"/>
      <c r="AL559" s="85"/>
      <c r="AM559" s="34"/>
      <c r="AN559" s="34"/>
      <c r="AO559" s="34"/>
      <c r="AP559" s="85"/>
      <c r="AQ559" s="84"/>
      <c r="AR559" s="86"/>
      <c r="AT559" s="77"/>
      <c r="AV559" s="203"/>
      <c r="AW559" s="34"/>
      <c r="AX559" s="34"/>
      <c r="AY559" s="93"/>
      <c r="AZ559" s="34"/>
      <c r="BA559" s="34"/>
    </row>
    <row r="560" spans="4:53" s="15" customFormat="1" ht="12.6" customHeight="1">
      <c r="D560" s="77"/>
      <c r="F560" s="206"/>
      <c r="G560" s="164"/>
      <c r="H560" s="164"/>
      <c r="I560" s="164"/>
      <c r="J560" s="164"/>
      <c r="K560" s="183"/>
      <c r="L560" s="164"/>
      <c r="M560" s="164"/>
      <c r="N560" s="186"/>
      <c r="O560" s="186"/>
      <c r="P560" s="164"/>
      <c r="Q560" s="164"/>
      <c r="R560" s="164"/>
      <c r="S560" s="164"/>
      <c r="T560" s="164"/>
      <c r="U560" s="164"/>
      <c r="V560" s="164"/>
      <c r="W560" s="164"/>
      <c r="X560" s="164"/>
      <c r="Y560" s="187"/>
      <c r="AA560" s="77"/>
      <c r="AC560" s="206"/>
      <c r="AD560" s="34"/>
      <c r="AE560" s="34"/>
      <c r="AF560" s="34"/>
      <c r="AG560" s="34"/>
      <c r="AH560" s="34"/>
      <c r="AI560" s="85"/>
      <c r="AJ560" s="34"/>
      <c r="AK560" s="85"/>
      <c r="AL560" s="85"/>
      <c r="AM560" s="34"/>
      <c r="AN560" s="34"/>
      <c r="AO560" s="34"/>
      <c r="AP560" s="85"/>
      <c r="AQ560" s="84"/>
      <c r="AR560" s="86"/>
      <c r="AT560" s="77"/>
      <c r="AV560" s="203"/>
      <c r="AW560" s="34"/>
      <c r="AX560" s="34"/>
      <c r="AY560" s="93"/>
      <c r="AZ560" s="34"/>
      <c r="BA560" s="34"/>
    </row>
    <row r="561" spans="4:53" s="15" customFormat="1" ht="12.6" customHeight="1">
      <c r="D561" s="77"/>
      <c r="F561" s="206"/>
      <c r="G561" s="164"/>
      <c r="H561" s="164"/>
      <c r="I561" s="164"/>
      <c r="J561" s="164"/>
      <c r="K561" s="183"/>
      <c r="L561" s="164"/>
      <c r="M561" s="164"/>
      <c r="N561" s="186"/>
      <c r="O561" s="186"/>
      <c r="P561" s="164"/>
      <c r="Q561" s="164"/>
      <c r="R561" s="164"/>
      <c r="S561" s="164"/>
      <c r="T561" s="164"/>
      <c r="U561" s="164"/>
      <c r="V561" s="164"/>
      <c r="W561" s="164"/>
      <c r="X561" s="164"/>
      <c r="Y561" s="187"/>
      <c r="AA561" s="77"/>
      <c r="AC561" s="206"/>
      <c r="AD561" s="34"/>
      <c r="AE561" s="34"/>
      <c r="AF561" s="34"/>
      <c r="AG561" s="34"/>
      <c r="AH561" s="34"/>
      <c r="AI561" s="85"/>
      <c r="AJ561" s="34"/>
      <c r="AK561" s="85"/>
      <c r="AL561" s="85"/>
      <c r="AM561" s="34"/>
      <c r="AN561" s="34"/>
      <c r="AO561" s="34"/>
      <c r="AP561" s="85"/>
      <c r="AQ561" s="84"/>
      <c r="AR561" s="86"/>
      <c r="AT561" s="77"/>
      <c r="AV561" s="203"/>
      <c r="AW561" s="34"/>
      <c r="AX561" s="34"/>
      <c r="AY561" s="93"/>
      <c r="AZ561" s="34"/>
      <c r="BA561" s="34"/>
    </row>
    <row r="562" spans="4:53" s="15" customFormat="1" ht="12.6" customHeight="1">
      <c r="D562" s="77"/>
      <c r="F562" s="206"/>
      <c r="G562" s="164"/>
      <c r="H562" s="164"/>
      <c r="I562" s="164"/>
      <c r="J562" s="164"/>
      <c r="K562" s="183"/>
      <c r="L562" s="164"/>
      <c r="M562" s="164"/>
      <c r="N562" s="186"/>
      <c r="O562" s="186"/>
      <c r="P562" s="164"/>
      <c r="Q562" s="164"/>
      <c r="R562" s="164"/>
      <c r="S562" s="164"/>
      <c r="T562" s="164"/>
      <c r="U562" s="164"/>
      <c r="V562" s="164"/>
      <c r="W562" s="164"/>
      <c r="X562" s="164"/>
      <c r="Y562" s="187"/>
      <c r="AA562" s="77"/>
      <c r="AC562" s="206"/>
      <c r="AD562" s="34"/>
      <c r="AE562" s="34"/>
      <c r="AF562" s="34"/>
      <c r="AG562" s="34"/>
      <c r="AH562" s="34"/>
      <c r="AI562" s="85"/>
      <c r="AJ562" s="34"/>
      <c r="AK562" s="85"/>
      <c r="AL562" s="85"/>
      <c r="AM562" s="34"/>
      <c r="AN562" s="34"/>
      <c r="AO562" s="34"/>
      <c r="AP562" s="85"/>
      <c r="AQ562" s="84"/>
      <c r="AR562" s="86"/>
      <c r="AT562" s="77"/>
      <c r="AV562" s="203"/>
      <c r="AW562" s="34"/>
      <c r="AX562" s="34"/>
      <c r="AY562" s="93"/>
      <c r="AZ562" s="34"/>
      <c r="BA562" s="34"/>
    </row>
    <row r="563" spans="4:53" s="15" customFormat="1" ht="12.6" customHeight="1">
      <c r="D563" s="77"/>
      <c r="F563" s="206"/>
      <c r="G563" s="164"/>
      <c r="H563" s="164"/>
      <c r="I563" s="164"/>
      <c r="J563" s="164"/>
      <c r="K563" s="183"/>
      <c r="L563" s="164"/>
      <c r="M563" s="164"/>
      <c r="N563" s="186"/>
      <c r="O563" s="186"/>
      <c r="P563" s="164"/>
      <c r="Q563" s="164"/>
      <c r="R563" s="164"/>
      <c r="S563" s="164"/>
      <c r="T563" s="164"/>
      <c r="U563" s="164"/>
      <c r="V563" s="164"/>
      <c r="W563" s="164"/>
      <c r="X563" s="164"/>
      <c r="Y563" s="187"/>
      <c r="AA563" s="77"/>
      <c r="AC563" s="206"/>
      <c r="AD563" s="34"/>
      <c r="AE563" s="34"/>
      <c r="AF563" s="34"/>
      <c r="AG563" s="34"/>
      <c r="AH563" s="34"/>
      <c r="AI563" s="85"/>
      <c r="AJ563" s="34"/>
      <c r="AK563" s="85"/>
      <c r="AL563" s="85"/>
      <c r="AM563" s="34"/>
      <c r="AN563" s="34"/>
      <c r="AO563" s="34"/>
      <c r="AP563" s="85"/>
      <c r="AQ563" s="84"/>
      <c r="AR563" s="86"/>
      <c r="AT563" s="77"/>
      <c r="AV563" s="203"/>
      <c r="AW563" s="34"/>
      <c r="AX563" s="34"/>
      <c r="AY563" s="93"/>
      <c r="AZ563" s="34"/>
      <c r="BA563" s="34"/>
    </row>
    <row r="564" spans="4:53" s="15" customFormat="1" ht="12.6" customHeight="1">
      <c r="D564" s="77"/>
      <c r="F564" s="206"/>
      <c r="G564" s="164"/>
      <c r="H564" s="164"/>
      <c r="I564" s="164"/>
      <c r="J564" s="164"/>
      <c r="K564" s="183"/>
      <c r="L564" s="164"/>
      <c r="M564" s="164"/>
      <c r="N564" s="186"/>
      <c r="O564" s="186"/>
      <c r="P564" s="164"/>
      <c r="Q564" s="164"/>
      <c r="R564" s="164"/>
      <c r="S564" s="164"/>
      <c r="T564" s="164"/>
      <c r="U564" s="164"/>
      <c r="V564" s="164"/>
      <c r="W564" s="164"/>
      <c r="X564" s="164"/>
      <c r="Y564" s="187"/>
      <c r="AA564" s="77"/>
      <c r="AC564" s="206"/>
      <c r="AD564" s="34"/>
      <c r="AE564" s="34"/>
      <c r="AF564" s="34"/>
      <c r="AG564" s="34"/>
      <c r="AH564" s="34"/>
      <c r="AI564" s="85"/>
      <c r="AJ564" s="34"/>
      <c r="AK564" s="85"/>
      <c r="AL564" s="85"/>
      <c r="AM564" s="34"/>
      <c r="AN564" s="34"/>
      <c r="AO564" s="34"/>
      <c r="AP564" s="85"/>
      <c r="AQ564" s="84"/>
      <c r="AR564" s="86"/>
      <c r="AT564" s="77"/>
      <c r="AV564" s="203"/>
      <c r="AW564" s="34"/>
      <c r="AX564" s="34"/>
      <c r="AY564" s="93"/>
      <c r="AZ564" s="34"/>
      <c r="BA564" s="34"/>
    </row>
    <row r="565" spans="4:53" s="15" customFormat="1" ht="12.6" customHeight="1">
      <c r="D565" s="77"/>
      <c r="F565" s="206"/>
      <c r="G565" s="164"/>
      <c r="H565" s="164"/>
      <c r="I565" s="164"/>
      <c r="J565" s="164"/>
      <c r="K565" s="183"/>
      <c r="L565" s="164"/>
      <c r="M565" s="164"/>
      <c r="N565" s="186"/>
      <c r="O565" s="186"/>
      <c r="P565" s="164"/>
      <c r="Q565" s="164"/>
      <c r="R565" s="164"/>
      <c r="S565" s="164"/>
      <c r="T565" s="164"/>
      <c r="U565" s="164"/>
      <c r="V565" s="164"/>
      <c r="W565" s="164"/>
      <c r="X565" s="164"/>
      <c r="Y565" s="187"/>
      <c r="AA565" s="77"/>
      <c r="AC565" s="206"/>
      <c r="AD565" s="34"/>
      <c r="AE565" s="34"/>
      <c r="AF565" s="34"/>
      <c r="AG565" s="34"/>
      <c r="AH565" s="34"/>
      <c r="AI565" s="85"/>
      <c r="AJ565" s="34"/>
      <c r="AK565" s="85"/>
      <c r="AL565" s="85"/>
      <c r="AM565" s="34"/>
      <c r="AN565" s="34"/>
      <c r="AO565" s="34"/>
      <c r="AP565" s="85"/>
      <c r="AQ565" s="84"/>
      <c r="AR565" s="86"/>
      <c r="AT565" s="77"/>
      <c r="AV565" s="203"/>
      <c r="AW565" s="34"/>
      <c r="AX565" s="34"/>
      <c r="AY565" s="93"/>
      <c r="AZ565" s="34"/>
      <c r="BA565" s="34"/>
    </row>
    <row r="566" spans="4:53" s="15" customFormat="1" ht="12.6" customHeight="1">
      <c r="D566" s="77"/>
      <c r="F566" s="206"/>
      <c r="G566" s="164"/>
      <c r="H566" s="164"/>
      <c r="I566" s="164"/>
      <c r="J566" s="164"/>
      <c r="K566" s="183"/>
      <c r="L566" s="164"/>
      <c r="M566" s="164"/>
      <c r="N566" s="186"/>
      <c r="O566" s="186"/>
      <c r="P566" s="164"/>
      <c r="Q566" s="164"/>
      <c r="R566" s="164"/>
      <c r="S566" s="164"/>
      <c r="T566" s="164"/>
      <c r="U566" s="164"/>
      <c r="V566" s="164"/>
      <c r="W566" s="164"/>
      <c r="X566" s="164"/>
      <c r="Y566" s="187"/>
      <c r="AA566" s="77"/>
      <c r="AC566" s="206"/>
      <c r="AD566" s="34"/>
      <c r="AE566" s="34"/>
      <c r="AF566" s="34"/>
      <c r="AG566" s="34"/>
      <c r="AH566" s="34"/>
      <c r="AI566" s="85"/>
      <c r="AJ566" s="34"/>
      <c r="AK566" s="85"/>
      <c r="AL566" s="85"/>
      <c r="AM566" s="34"/>
      <c r="AN566" s="34"/>
      <c r="AO566" s="34"/>
      <c r="AP566" s="85"/>
      <c r="AQ566" s="84"/>
      <c r="AR566" s="86"/>
      <c r="AT566" s="77"/>
      <c r="AV566" s="203"/>
      <c r="AW566" s="34"/>
      <c r="AX566" s="34"/>
      <c r="AY566" s="93"/>
      <c r="AZ566" s="34"/>
      <c r="BA566" s="34"/>
    </row>
    <row r="567" spans="4:53" s="15" customFormat="1" ht="12.6" customHeight="1">
      <c r="D567" s="77"/>
      <c r="F567" s="206"/>
      <c r="G567" s="164"/>
      <c r="H567" s="164"/>
      <c r="I567" s="164"/>
      <c r="J567" s="164"/>
      <c r="K567" s="183"/>
      <c r="L567" s="164"/>
      <c r="M567" s="164"/>
      <c r="N567" s="186"/>
      <c r="O567" s="186"/>
      <c r="P567" s="164"/>
      <c r="Q567" s="164"/>
      <c r="R567" s="164"/>
      <c r="S567" s="164"/>
      <c r="T567" s="164"/>
      <c r="U567" s="164"/>
      <c r="V567" s="164"/>
      <c r="W567" s="164"/>
      <c r="X567" s="164"/>
      <c r="Y567" s="187"/>
      <c r="AA567" s="77"/>
      <c r="AC567" s="206"/>
      <c r="AD567" s="34"/>
      <c r="AE567" s="34"/>
      <c r="AF567" s="34"/>
      <c r="AG567" s="34"/>
      <c r="AH567" s="34"/>
      <c r="AI567" s="85"/>
      <c r="AJ567" s="34"/>
      <c r="AK567" s="85"/>
      <c r="AL567" s="85"/>
      <c r="AM567" s="34"/>
      <c r="AN567" s="34"/>
      <c r="AO567" s="34"/>
      <c r="AP567" s="85"/>
      <c r="AQ567" s="84"/>
      <c r="AR567" s="86"/>
      <c r="AT567" s="77"/>
      <c r="AV567" s="203"/>
      <c r="AW567" s="34"/>
      <c r="AX567" s="34"/>
      <c r="AY567" s="93"/>
      <c r="AZ567" s="34"/>
      <c r="BA567" s="34"/>
    </row>
    <row r="568" spans="4:53" s="15" customFormat="1" ht="12.6" customHeight="1">
      <c r="D568" s="77"/>
      <c r="F568" s="206"/>
      <c r="G568" s="164"/>
      <c r="H568" s="164"/>
      <c r="I568" s="164"/>
      <c r="J568" s="164"/>
      <c r="K568" s="183"/>
      <c r="L568" s="164"/>
      <c r="M568" s="164"/>
      <c r="N568" s="186"/>
      <c r="O568" s="186"/>
      <c r="P568" s="164"/>
      <c r="Q568" s="164"/>
      <c r="R568" s="164"/>
      <c r="S568" s="164"/>
      <c r="T568" s="164"/>
      <c r="U568" s="164"/>
      <c r="V568" s="164"/>
      <c r="W568" s="164"/>
      <c r="X568" s="164"/>
      <c r="Y568" s="187"/>
      <c r="AA568" s="77"/>
      <c r="AC568" s="206"/>
      <c r="AD568" s="34"/>
      <c r="AE568" s="34"/>
      <c r="AF568" s="34"/>
      <c r="AG568" s="34"/>
      <c r="AH568" s="34"/>
      <c r="AI568" s="85"/>
      <c r="AJ568" s="34"/>
      <c r="AK568" s="85"/>
      <c r="AL568" s="85"/>
      <c r="AM568" s="34"/>
      <c r="AN568" s="34"/>
      <c r="AO568" s="34"/>
      <c r="AP568" s="85"/>
      <c r="AQ568" s="84"/>
      <c r="AR568" s="86"/>
      <c r="AT568" s="77"/>
      <c r="AV568" s="203"/>
      <c r="AW568" s="34"/>
      <c r="AX568" s="34"/>
      <c r="AY568" s="93"/>
      <c r="AZ568" s="34"/>
      <c r="BA568" s="34"/>
    </row>
    <row r="569" spans="4:53" s="15" customFormat="1" ht="12.6" customHeight="1">
      <c r="D569" s="77"/>
      <c r="F569" s="206"/>
      <c r="G569" s="164"/>
      <c r="H569" s="164"/>
      <c r="I569" s="164"/>
      <c r="J569" s="164"/>
      <c r="K569" s="183"/>
      <c r="L569" s="164"/>
      <c r="M569" s="164"/>
      <c r="N569" s="186"/>
      <c r="O569" s="186"/>
      <c r="P569" s="164"/>
      <c r="Q569" s="164"/>
      <c r="R569" s="164"/>
      <c r="S569" s="164"/>
      <c r="T569" s="164"/>
      <c r="U569" s="164"/>
      <c r="V569" s="164"/>
      <c r="W569" s="164"/>
      <c r="X569" s="164"/>
      <c r="Y569" s="187"/>
      <c r="AA569" s="77"/>
      <c r="AC569" s="206"/>
      <c r="AD569" s="34"/>
      <c r="AE569" s="34"/>
      <c r="AF569" s="34"/>
      <c r="AG569" s="34"/>
      <c r="AH569" s="34"/>
      <c r="AI569" s="85"/>
      <c r="AJ569" s="34"/>
      <c r="AK569" s="85"/>
      <c r="AL569" s="85"/>
      <c r="AM569" s="34"/>
      <c r="AN569" s="34"/>
      <c r="AO569" s="34"/>
      <c r="AP569" s="85"/>
      <c r="AQ569" s="84"/>
      <c r="AR569" s="86"/>
      <c r="AT569" s="77"/>
      <c r="AV569" s="203"/>
      <c r="AW569" s="34"/>
      <c r="AX569" s="34"/>
      <c r="AY569" s="93"/>
      <c r="AZ569" s="34"/>
      <c r="BA569" s="34"/>
    </row>
    <row r="570" spans="4:53" s="15" customFormat="1" ht="12.6" customHeight="1">
      <c r="D570" s="77"/>
      <c r="F570" s="206"/>
      <c r="G570" s="164"/>
      <c r="H570" s="164"/>
      <c r="I570" s="164"/>
      <c r="J570" s="164"/>
      <c r="K570" s="183"/>
      <c r="L570" s="164"/>
      <c r="M570" s="164"/>
      <c r="N570" s="186"/>
      <c r="O570" s="186"/>
      <c r="P570" s="164"/>
      <c r="Q570" s="164"/>
      <c r="R570" s="164"/>
      <c r="S570" s="164"/>
      <c r="T570" s="164"/>
      <c r="U570" s="164"/>
      <c r="V570" s="164"/>
      <c r="W570" s="164"/>
      <c r="X570" s="164"/>
      <c r="Y570" s="187"/>
      <c r="AA570" s="77"/>
      <c r="AC570" s="206"/>
      <c r="AD570" s="34"/>
      <c r="AE570" s="34"/>
      <c r="AF570" s="34"/>
      <c r="AG570" s="34"/>
      <c r="AH570" s="34"/>
      <c r="AI570" s="85"/>
      <c r="AJ570" s="34"/>
      <c r="AK570" s="85"/>
      <c r="AL570" s="85"/>
      <c r="AM570" s="34"/>
      <c r="AN570" s="34"/>
      <c r="AO570" s="34"/>
      <c r="AP570" s="85"/>
      <c r="AQ570" s="84"/>
      <c r="AR570" s="86"/>
      <c r="AT570" s="77"/>
      <c r="AV570" s="203"/>
      <c r="AW570" s="34"/>
      <c r="AX570" s="34"/>
      <c r="AY570" s="93"/>
      <c r="AZ570" s="34"/>
      <c r="BA570" s="34"/>
    </row>
    <row r="571" spans="4:53" s="15" customFormat="1" ht="12.6" customHeight="1">
      <c r="D571" s="77"/>
      <c r="F571" s="206"/>
      <c r="G571" s="164"/>
      <c r="H571" s="164"/>
      <c r="I571" s="164"/>
      <c r="J571" s="164"/>
      <c r="K571" s="183"/>
      <c r="L571" s="164"/>
      <c r="M571" s="164"/>
      <c r="N571" s="186"/>
      <c r="O571" s="186"/>
      <c r="P571" s="164"/>
      <c r="Q571" s="164"/>
      <c r="R571" s="164"/>
      <c r="S571" s="164"/>
      <c r="T571" s="164"/>
      <c r="U571" s="164"/>
      <c r="V571" s="164"/>
      <c r="W571" s="164"/>
      <c r="X571" s="164"/>
      <c r="Y571" s="187"/>
      <c r="AA571" s="77"/>
      <c r="AC571" s="206"/>
      <c r="AD571" s="34"/>
      <c r="AE571" s="34"/>
      <c r="AF571" s="34"/>
      <c r="AG571" s="34"/>
      <c r="AH571" s="34"/>
      <c r="AI571" s="85"/>
      <c r="AJ571" s="34"/>
      <c r="AK571" s="85"/>
      <c r="AL571" s="85"/>
      <c r="AM571" s="34"/>
      <c r="AN571" s="34"/>
      <c r="AO571" s="34"/>
      <c r="AP571" s="85"/>
      <c r="AQ571" s="84"/>
      <c r="AR571" s="86"/>
      <c r="AT571" s="77"/>
      <c r="AV571" s="203"/>
      <c r="AW571" s="34"/>
      <c r="AX571" s="34"/>
      <c r="AY571" s="93"/>
      <c r="AZ571" s="34"/>
      <c r="BA571" s="34"/>
    </row>
    <row r="572" spans="4:53" s="15" customFormat="1" ht="12.6" customHeight="1">
      <c r="D572" s="77"/>
      <c r="F572" s="206"/>
      <c r="G572" s="164"/>
      <c r="H572" s="164"/>
      <c r="I572" s="164"/>
      <c r="J572" s="164"/>
      <c r="K572" s="183"/>
      <c r="L572" s="164"/>
      <c r="M572" s="164"/>
      <c r="N572" s="186"/>
      <c r="O572" s="186"/>
      <c r="P572" s="164"/>
      <c r="Q572" s="164"/>
      <c r="R572" s="164"/>
      <c r="S572" s="164"/>
      <c r="T572" s="164"/>
      <c r="U572" s="164"/>
      <c r="V572" s="164"/>
      <c r="W572" s="164"/>
      <c r="X572" s="164"/>
      <c r="Y572" s="187"/>
      <c r="AA572" s="77"/>
      <c r="AC572" s="206"/>
      <c r="AD572" s="34"/>
      <c r="AE572" s="34"/>
      <c r="AF572" s="34"/>
      <c r="AG572" s="34"/>
      <c r="AH572" s="34"/>
      <c r="AI572" s="85"/>
      <c r="AJ572" s="34"/>
      <c r="AK572" s="85"/>
      <c r="AL572" s="85"/>
      <c r="AM572" s="34"/>
      <c r="AN572" s="34"/>
      <c r="AO572" s="34"/>
      <c r="AP572" s="85"/>
      <c r="AQ572" s="84"/>
      <c r="AR572" s="86"/>
      <c r="AT572" s="77"/>
      <c r="AV572" s="203"/>
      <c r="AW572" s="34"/>
      <c r="AX572" s="34"/>
      <c r="AY572" s="93"/>
      <c r="AZ572" s="34"/>
      <c r="BA572" s="34"/>
    </row>
    <row r="573" spans="4:53" s="15" customFormat="1" ht="12.6" customHeight="1">
      <c r="D573" s="77"/>
      <c r="F573" s="206"/>
      <c r="G573" s="164"/>
      <c r="H573" s="164"/>
      <c r="I573" s="164"/>
      <c r="J573" s="164"/>
      <c r="K573" s="183"/>
      <c r="L573" s="164"/>
      <c r="M573" s="164"/>
      <c r="N573" s="186"/>
      <c r="O573" s="186"/>
      <c r="P573" s="164"/>
      <c r="Q573" s="164"/>
      <c r="R573" s="164"/>
      <c r="S573" s="164"/>
      <c r="T573" s="164"/>
      <c r="U573" s="164"/>
      <c r="V573" s="164"/>
      <c r="W573" s="164"/>
      <c r="X573" s="164"/>
      <c r="Y573" s="187"/>
      <c r="AA573" s="77"/>
      <c r="AC573" s="206"/>
      <c r="AD573" s="34"/>
      <c r="AE573" s="34"/>
      <c r="AF573" s="34"/>
      <c r="AG573" s="34"/>
      <c r="AH573" s="34"/>
      <c r="AI573" s="85"/>
      <c r="AJ573" s="34"/>
      <c r="AK573" s="85"/>
      <c r="AL573" s="85"/>
      <c r="AM573" s="34"/>
      <c r="AN573" s="34"/>
      <c r="AO573" s="34"/>
      <c r="AP573" s="85"/>
      <c r="AQ573" s="84"/>
      <c r="AR573" s="86"/>
      <c r="AT573" s="77"/>
      <c r="AV573" s="203"/>
      <c r="AW573" s="34"/>
      <c r="AX573" s="34"/>
      <c r="AY573" s="93"/>
      <c r="AZ573" s="34"/>
      <c r="BA573" s="34"/>
    </row>
    <row r="574" spans="4:53" s="15" customFormat="1" ht="12.6" customHeight="1">
      <c r="D574" s="77"/>
      <c r="F574" s="206"/>
      <c r="G574" s="164"/>
      <c r="H574" s="164"/>
      <c r="I574" s="164"/>
      <c r="J574" s="164"/>
      <c r="K574" s="183"/>
      <c r="L574" s="164"/>
      <c r="M574" s="164"/>
      <c r="N574" s="186"/>
      <c r="O574" s="186"/>
      <c r="P574" s="164"/>
      <c r="Q574" s="164"/>
      <c r="R574" s="164"/>
      <c r="S574" s="164"/>
      <c r="T574" s="164"/>
      <c r="U574" s="164"/>
      <c r="V574" s="164"/>
      <c r="W574" s="164"/>
      <c r="X574" s="164"/>
      <c r="Y574" s="187"/>
      <c r="AA574" s="77"/>
      <c r="AC574" s="206"/>
      <c r="AD574" s="34"/>
      <c r="AE574" s="34"/>
      <c r="AF574" s="34"/>
      <c r="AG574" s="34"/>
      <c r="AH574" s="34"/>
      <c r="AI574" s="85"/>
      <c r="AJ574" s="34"/>
      <c r="AK574" s="85"/>
      <c r="AL574" s="85"/>
      <c r="AM574" s="34"/>
      <c r="AN574" s="34"/>
      <c r="AO574" s="34"/>
      <c r="AP574" s="85"/>
      <c r="AQ574" s="84"/>
      <c r="AR574" s="86"/>
      <c r="AT574" s="77"/>
      <c r="AV574" s="203"/>
      <c r="AW574" s="34"/>
      <c r="AX574" s="34"/>
      <c r="AY574" s="93"/>
      <c r="AZ574" s="34"/>
      <c r="BA574" s="34"/>
    </row>
    <row r="575" spans="4:53" s="15" customFormat="1" ht="12.6" customHeight="1">
      <c r="D575" s="77"/>
      <c r="F575" s="206"/>
      <c r="G575" s="164"/>
      <c r="H575" s="164"/>
      <c r="I575" s="164"/>
      <c r="J575" s="164"/>
      <c r="K575" s="183"/>
      <c r="L575" s="164"/>
      <c r="M575" s="164"/>
      <c r="N575" s="186"/>
      <c r="O575" s="186"/>
      <c r="P575" s="164"/>
      <c r="Q575" s="164"/>
      <c r="R575" s="164"/>
      <c r="S575" s="164"/>
      <c r="T575" s="164"/>
      <c r="U575" s="164"/>
      <c r="V575" s="164"/>
      <c r="W575" s="164"/>
      <c r="X575" s="164"/>
      <c r="Y575" s="187"/>
      <c r="AA575" s="77"/>
      <c r="AC575" s="206"/>
      <c r="AD575" s="34"/>
      <c r="AE575" s="34"/>
      <c r="AF575" s="34"/>
      <c r="AG575" s="34"/>
      <c r="AH575" s="34"/>
      <c r="AI575" s="85"/>
      <c r="AJ575" s="34"/>
      <c r="AK575" s="85"/>
      <c r="AL575" s="85"/>
      <c r="AM575" s="34"/>
      <c r="AN575" s="34"/>
      <c r="AO575" s="34"/>
      <c r="AP575" s="85"/>
      <c r="AQ575" s="84"/>
      <c r="AR575" s="86"/>
      <c r="AT575" s="77"/>
      <c r="AV575" s="203"/>
      <c r="AW575" s="34"/>
      <c r="AX575" s="34"/>
      <c r="AY575" s="93"/>
      <c r="AZ575" s="34"/>
      <c r="BA575" s="34"/>
    </row>
    <row r="576" spans="4:53" s="15" customFormat="1" ht="12.6" customHeight="1">
      <c r="D576" s="77"/>
      <c r="F576" s="206"/>
      <c r="G576" s="164"/>
      <c r="H576" s="164"/>
      <c r="I576" s="164"/>
      <c r="J576" s="164"/>
      <c r="K576" s="183"/>
      <c r="L576" s="164"/>
      <c r="M576" s="164"/>
      <c r="N576" s="186"/>
      <c r="O576" s="186"/>
      <c r="P576" s="164"/>
      <c r="Q576" s="164"/>
      <c r="R576" s="164"/>
      <c r="S576" s="164"/>
      <c r="T576" s="164"/>
      <c r="U576" s="164"/>
      <c r="V576" s="164"/>
      <c r="W576" s="164"/>
      <c r="X576" s="164"/>
      <c r="Y576" s="187"/>
      <c r="AA576" s="77"/>
      <c r="AC576" s="206"/>
      <c r="AD576" s="34"/>
      <c r="AE576" s="34"/>
      <c r="AF576" s="34"/>
      <c r="AG576" s="34"/>
      <c r="AH576" s="34"/>
      <c r="AI576" s="85"/>
      <c r="AJ576" s="34"/>
      <c r="AK576" s="85"/>
      <c r="AL576" s="85"/>
      <c r="AM576" s="34"/>
      <c r="AN576" s="34"/>
      <c r="AO576" s="34"/>
      <c r="AP576" s="85"/>
      <c r="AQ576" s="84"/>
      <c r="AR576" s="86"/>
      <c r="AT576" s="77"/>
      <c r="AV576" s="203"/>
      <c r="AW576" s="34"/>
      <c r="AX576" s="34"/>
      <c r="AY576" s="93"/>
      <c r="AZ576" s="34"/>
      <c r="BA576" s="34"/>
    </row>
    <row r="577" spans="4:53" s="15" customFormat="1" ht="12.6" customHeight="1">
      <c r="D577" s="77"/>
      <c r="F577" s="206"/>
      <c r="G577" s="164"/>
      <c r="H577" s="164"/>
      <c r="I577" s="164"/>
      <c r="J577" s="164"/>
      <c r="K577" s="183"/>
      <c r="L577" s="164"/>
      <c r="M577" s="164"/>
      <c r="N577" s="186"/>
      <c r="O577" s="186"/>
      <c r="P577" s="164"/>
      <c r="Q577" s="164"/>
      <c r="R577" s="164"/>
      <c r="S577" s="164"/>
      <c r="T577" s="164"/>
      <c r="U577" s="164"/>
      <c r="V577" s="164"/>
      <c r="W577" s="164"/>
      <c r="X577" s="164"/>
      <c r="Y577" s="187"/>
      <c r="AA577" s="77"/>
      <c r="AC577" s="206"/>
      <c r="AD577" s="34"/>
      <c r="AE577" s="34"/>
      <c r="AF577" s="34"/>
      <c r="AG577" s="34"/>
      <c r="AH577" s="34"/>
      <c r="AI577" s="85"/>
      <c r="AJ577" s="34"/>
      <c r="AK577" s="85"/>
      <c r="AL577" s="85"/>
      <c r="AM577" s="34"/>
      <c r="AN577" s="34"/>
      <c r="AO577" s="34"/>
      <c r="AP577" s="85"/>
      <c r="AQ577" s="84"/>
      <c r="AR577" s="86"/>
      <c r="AT577" s="77"/>
      <c r="AV577" s="203"/>
      <c r="AW577" s="34"/>
      <c r="AX577" s="34"/>
      <c r="AY577" s="93"/>
      <c r="AZ577" s="34"/>
      <c r="BA577" s="34"/>
    </row>
    <row r="578" spans="4:53" s="15" customFormat="1" ht="12.6" customHeight="1">
      <c r="D578" s="77"/>
      <c r="F578" s="206"/>
      <c r="G578" s="164"/>
      <c r="H578" s="164"/>
      <c r="I578" s="164"/>
      <c r="J578" s="164"/>
      <c r="K578" s="183"/>
      <c r="L578" s="164"/>
      <c r="M578" s="164"/>
      <c r="N578" s="186"/>
      <c r="O578" s="186"/>
      <c r="P578" s="164"/>
      <c r="Q578" s="164"/>
      <c r="R578" s="164"/>
      <c r="S578" s="164"/>
      <c r="T578" s="164"/>
      <c r="U578" s="164"/>
      <c r="V578" s="164"/>
      <c r="W578" s="164"/>
      <c r="X578" s="164"/>
      <c r="Y578" s="187"/>
      <c r="AA578" s="77"/>
      <c r="AC578" s="206"/>
      <c r="AD578" s="34"/>
      <c r="AE578" s="34"/>
      <c r="AF578" s="34"/>
      <c r="AG578" s="34"/>
      <c r="AH578" s="34"/>
      <c r="AI578" s="85"/>
      <c r="AJ578" s="34"/>
      <c r="AK578" s="85"/>
      <c r="AL578" s="85"/>
      <c r="AM578" s="34"/>
      <c r="AN578" s="34"/>
      <c r="AO578" s="34"/>
      <c r="AP578" s="85"/>
      <c r="AQ578" s="84"/>
      <c r="AR578" s="86"/>
      <c r="AT578" s="77"/>
      <c r="AV578" s="203"/>
      <c r="AW578" s="34"/>
      <c r="AX578" s="34"/>
      <c r="AY578" s="93"/>
      <c r="AZ578" s="34"/>
      <c r="BA578" s="34"/>
    </row>
    <row r="579" spans="4:53" s="15" customFormat="1" ht="12.6" customHeight="1">
      <c r="D579" s="77"/>
      <c r="F579" s="206"/>
      <c r="G579" s="164"/>
      <c r="H579" s="164"/>
      <c r="I579" s="164"/>
      <c r="J579" s="164"/>
      <c r="K579" s="183"/>
      <c r="L579" s="164"/>
      <c r="M579" s="164"/>
      <c r="N579" s="186"/>
      <c r="O579" s="186"/>
      <c r="P579" s="164"/>
      <c r="Q579" s="164"/>
      <c r="R579" s="164"/>
      <c r="S579" s="164"/>
      <c r="T579" s="164"/>
      <c r="U579" s="164"/>
      <c r="V579" s="164"/>
      <c r="W579" s="164"/>
      <c r="X579" s="164"/>
      <c r="Y579" s="187"/>
      <c r="AA579" s="77"/>
      <c r="AC579" s="206"/>
      <c r="AD579" s="34"/>
      <c r="AE579" s="34"/>
      <c r="AF579" s="34"/>
      <c r="AG579" s="34"/>
      <c r="AH579" s="34"/>
      <c r="AI579" s="85"/>
      <c r="AJ579" s="34"/>
      <c r="AK579" s="85"/>
      <c r="AL579" s="85"/>
      <c r="AM579" s="34"/>
      <c r="AN579" s="34"/>
      <c r="AO579" s="34"/>
      <c r="AP579" s="85"/>
      <c r="AQ579" s="84"/>
      <c r="AR579" s="86"/>
      <c r="AT579" s="77"/>
      <c r="AV579" s="203"/>
      <c r="AW579" s="34"/>
      <c r="AX579" s="34"/>
      <c r="AY579" s="93"/>
      <c r="AZ579" s="34"/>
      <c r="BA579" s="34"/>
    </row>
    <row r="580" spans="4:53" s="15" customFormat="1" ht="12.6" customHeight="1">
      <c r="D580" s="77"/>
      <c r="F580" s="206"/>
      <c r="G580" s="164"/>
      <c r="H580" s="164"/>
      <c r="I580" s="164"/>
      <c r="J580" s="164"/>
      <c r="K580" s="183"/>
      <c r="L580" s="164"/>
      <c r="M580" s="164"/>
      <c r="N580" s="186"/>
      <c r="O580" s="186"/>
      <c r="P580" s="164"/>
      <c r="Q580" s="164"/>
      <c r="R580" s="164"/>
      <c r="S580" s="164"/>
      <c r="T580" s="164"/>
      <c r="U580" s="164"/>
      <c r="V580" s="164"/>
      <c r="W580" s="164"/>
      <c r="X580" s="164"/>
      <c r="Y580" s="187"/>
      <c r="AA580" s="77"/>
      <c r="AC580" s="206"/>
      <c r="AD580" s="34"/>
      <c r="AE580" s="34"/>
      <c r="AF580" s="34"/>
      <c r="AG580" s="34"/>
      <c r="AH580" s="34"/>
      <c r="AI580" s="85"/>
      <c r="AJ580" s="34"/>
      <c r="AK580" s="85"/>
      <c r="AL580" s="85"/>
      <c r="AM580" s="34"/>
      <c r="AN580" s="34"/>
      <c r="AO580" s="34"/>
      <c r="AP580" s="85"/>
      <c r="AQ580" s="84"/>
      <c r="AR580" s="86"/>
      <c r="AT580" s="77"/>
      <c r="AV580" s="203"/>
      <c r="AW580" s="34"/>
      <c r="AX580" s="34"/>
      <c r="AY580" s="93"/>
      <c r="AZ580" s="34"/>
      <c r="BA580" s="34"/>
    </row>
    <row r="581" spans="4:53" s="15" customFormat="1" ht="12.6" customHeight="1">
      <c r="D581" s="77"/>
      <c r="F581" s="206"/>
      <c r="G581" s="164"/>
      <c r="H581" s="164"/>
      <c r="I581" s="164"/>
      <c r="J581" s="164"/>
      <c r="K581" s="183"/>
      <c r="L581" s="164"/>
      <c r="M581" s="164"/>
      <c r="N581" s="186"/>
      <c r="O581" s="186"/>
      <c r="P581" s="164"/>
      <c r="Q581" s="164"/>
      <c r="R581" s="164"/>
      <c r="S581" s="164"/>
      <c r="T581" s="164"/>
      <c r="U581" s="164"/>
      <c r="V581" s="164"/>
      <c r="W581" s="164"/>
      <c r="X581" s="164"/>
      <c r="Y581" s="187"/>
      <c r="AA581" s="77"/>
      <c r="AC581" s="206"/>
      <c r="AD581" s="34"/>
      <c r="AE581" s="34"/>
      <c r="AF581" s="34"/>
      <c r="AG581" s="34"/>
      <c r="AH581" s="34"/>
      <c r="AI581" s="85"/>
      <c r="AJ581" s="34"/>
      <c r="AK581" s="85"/>
      <c r="AL581" s="85"/>
      <c r="AM581" s="34"/>
      <c r="AN581" s="34"/>
      <c r="AO581" s="34"/>
      <c r="AP581" s="85"/>
      <c r="AQ581" s="84"/>
      <c r="AR581" s="86"/>
      <c r="AT581" s="77"/>
      <c r="AV581" s="203"/>
      <c r="AW581" s="34"/>
      <c r="AX581" s="34"/>
      <c r="AY581" s="93"/>
      <c r="AZ581" s="34"/>
      <c r="BA581" s="34"/>
    </row>
    <row r="582" spans="4:53" s="15" customFormat="1" ht="12.6" customHeight="1">
      <c r="D582" s="77"/>
      <c r="F582" s="206"/>
      <c r="G582" s="164"/>
      <c r="H582" s="164"/>
      <c r="I582" s="164"/>
      <c r="J582" s="164"/>
      <c r="K582" s="183"/>
      <c r="L582" s="164"/>
      <c r="M582" s="164"/>
      <c r="N582" s="186"/>
      <c r="O582" s="186"/>
      <c r="P582" s="164"/>
      <c r="Q582" s="164"/>
      <c r="R582" s="164"/>
      <c r="S582" s="164"/>
      <c r="T582" s="164"/>
      <c r="U582" s="164"/>
      <c r="V582" s="164"/>
      <c r="W582" s="164"/>
      <c r="X582" s="164"/>
      <c r="Y582" s="187"/>
      <c r="AA582" s="77"/>
      <c r="AC582" s="206"/>
      <c r="AD582" s="34"/>
      <c r="AE582" s="34"/>
      <c r="AF582" s="34"/>
      <c r="AG582" s="34"/>
      <c r="AH582" s="34"/>
      <c r="AI582" s="85"/>
      <c r="AJ582" s="34"/>
      <c r="AK582" s="85"/>
      <c r="AL582" s="85"/>
      <c r="AM582" s="34"/>
      <c r="AN582" s="34"/>
      <c r="AO582" s="34"/>
      <c r="AP582" s="85"/>
      <c r="AQ582" s="84"/>
      <c r="AR582" s="86"/>
      <c r="AT582" s="77"/>
      <c r="AV582" s="203"/>
      <c r="AW582" s="34"/>
      <c r="AX582" s="34"/>
      <c r="AY582" s="93"/>
      <c r="AZ582" s="34"/>
      <c r="BA582" s="34"/>
    </row>
    <row r="583" spans="4:53" s="15" customFormat="1" ht="12.6" customHeight="1">
      <c r="D583" s="77"/>
      <c r="F583" s="206"/>
      <c r="G583" s="164"/>
      <c r="H583" s="164"/>
      <c r="I583" s="164"/>
      <c r="J583" s="164"/>
      <c r="K583" s="183"/>
      <c r="L583" s="164"/>
      <c r="M583" s="164"/>
      <c r="N583" s="186"/>
      <c r="O583" s="186"/>
      <c r="P583" s="164"/>
      <c r="Q583" s="164"/>
      <c r="R583" s="164"/>
      <c r="S583" s="164"/>
      <c r="T583" s="164"/>
      <c r="U583" s="164"/>
      <c r="V583" s="164"/>
      <c r="W583" s="164"/>
      <c r="X583" s="164"/>
      <c r="Y583" s="187"/>
      <c r="AA583" s="77"/>
      <c r="AC583" s="206"/>
      <c r="AD583" s="34"/>
      <c r="AE583" s="34"/>
      <c r="AF583" s="34"/>
      <c r="AG583" s="34"/>
      <c r="AH583" s="34"/>
      <c r="AI583" s="85"/>
      <c r="AJ583" s="34"/>
      <c r="AK583" s="85"/>
      <c r="AL583" s="85"/>
      <c r="AM583" s="34"/>
      <c r="AN583" s="34"/>
      <c r="AO583" s="34"/>
      <c r="AP583" s="85"/>
      <c r="AQ583" s="84"/>
      <c r="AR583" s="86"/>
      <c r="AT583" s="77"/>
      <c r="AV583" s="203"/>
      <c r="AW583" s="34"/>
      <c r="AX583" s="34"/>
      <c r="AY583" s="93"/>
      <c r="AZ583" s="34"/>
      <c r="BA583" s="34"/>
    </row>
    <row r="584" spans="4:53" s="15" customFormat="1" ht="12.6" customHeight="1">
      <c r="D584" s="77"/>
      <c r="F584" s="206"/>
      <c r="G584" s="164"/>
      <c r="H584" s="164"/>
      <c r="I584" s="164"/>
      <c r="J584" s="164"/>
      <c r="K584" s="183"/>
      <c r="L584" s="164"/>
      <c r="M584" s="164"/>
      <c r="N584" s="186"/>
      <c r="O584" s="186"/>
      <c r="P584" s="164"/>
      <c r="Q584" s="164"/>
      <c r="R584" s="164"/>
      <c r="S584" s="164"/>
      <c r="T584" s="164"/>
      <c r="U584" s="164"/>
      <c r="V584" s="164"/>
      <c r="W584" s="164"/>
      <c r="X584" s="164"/>
      <c r="Y584" s="187"/>
      <c r="AA584" s="77"/>
      <c r="AC584" s="206"/>
      <c r="AD584" s="34"/>
      <c r="AE584" s="34"/>
      <c r="AF584" s="34"/>
      <c r="AG584" s="34"/>
      <c r="AH584" s="34"/>
      <c r="AI584" s="85"/>
      <c r="AJ584" s="34"/>
      <c r="AK584" s="85"/>
      <c r="AL584" s="85"/>
      <c r="AM584" s="34"/>
      <c r="AN584" s="34"/>
      <c r="AO584" s="34"/>
      <c r="AP584" s="85"/>
      <c r="AQ584" s="84"/>
      <c r="AR584" s="86"/>
      <c r="AT584" s="77"/>
      <c r="AV584" s="203"/>
      <c r="AW584" s="34"/>
      <c r="AX584" s="34"/>
      <c r="AY584" s="93"/>
      <c r="AZ584" s="34"/>
      <c r="BA584" s="34"/>
    </row>
    <row r="585" spans="4:53" s="15" customFormat="1" ht="12.6" customHeight="1">
      <c r="D585" s="77"/>
      <c r="F585" s="206"/>
      <c r="G585" s="164"/>
      <c r="H585" s="164"/>
      <c r="I585" s="164"/>
      <c r="J585" s="164"/>
      <c r="K585" s="183"/>
      <c r="L585" s="164"/>
      <c r="M585" s="164"/>
      <c r="N585" s="186"/>
      <c r="O585" s="186"/>
      <c r="P585" s="164"/>
      <c r="Q585" s="164"/>
      <c r="R585" s="164"/>
      <c r="S585" s="164"/>
      <c r="T585" s="164"/>
      <c r="U585" s="164"/>
      <c r="V585" s="164"/>
      <c r="W585" s="164"/>
      <c r="X585" s="164"/>
      <c r="Y585" s="187"/>
      <c r="AA585" s="77"/>
      <c r="AC585" s="206"/>
      <c r="AD585" s="34"/>
      <c r="AE585" s="34"/>
      <c r="AF585" s="34"/>
      <c r="AG585" s="34"/>
      <c r="AH585" s="34"/>
      <c r="AI585" s="85"/>
      <c r="AJ585" s="34"/>
      <c r="AK585" s="85"/>
      <c r="AL585" s="85"/>
      <c r="AM585" s="34"/>
      <c r="AN585" s="34"/>
      <c r="AO585" s="34"/>
      <c r="AP585" s="85"/>
      <c r="AQ585" s="84"/>
      <c r="AR585" s="86"/>
      <c r="AT585" s="77"/>
      <c r="AV585" s="203"/>
      <c r="AW585" s="34"/>
      <c r="AX585" s="34"/>
      <c r="AY585" s="93"/>
      <c r="AZ585" s="34"/>
      <c r="BA585" s="34"/>
    </row>
    <row r="586" spans="4:53" s="15" customFormat="1" ht="12.6" customHeight="1">
      <c r="D586" s="77"/>
      <c r="F586" s="206"/>
      <c r="G586" s="164"/>
      <c r="H586" s="164"/>
      <c r="I586" s="164"/>
      <c r="J586" s="164"/>
      <c r="K586" s="183"/>
      <c r="L586" s="164"/>
      <c r="M586" s="164"/>
      <c r="N586" s="186"/>
      <c r="O586" s="186"/>
      <c r="P586" s="164"/>
      <c r="Q586" s="164"/>
      <c r="R586" s="164"/>
      <c r="S586" s="164"/>
      <c r="T586" s="164"/>
      <c r="U586" s="164"/>
      <c r="V586" s="164"/>
      <c r="W586" s="164"/>
      <c r="X586" s="164"/>
      <c r="Y586" s="187"/>
      <c r="AA586" s="77"/>
      <c r="AC586" s="206"/>
      <c r="AD586" s="34"/>
      <c r="AE586" s="34"/>
      <c r="AF586" s="34"/>
      <c r="AG586" s="34"/>
      <c r="AH586" s="34"/>
      <c r="AI586" s="85"/>
      <c r="AJ586" s="34"/>
      <c r="AK586" s="85"/>
      <c r="AL586" s="85"/>
      <c r="AM586" s="34"/>
      <c r="AN586" s="34"/>
      <c r="AO586" s="34"/>
      <c r="AP586" s="85"/>
      <c r="AQ586" s="84"/>
      <c r="AR586" s="86"/>
      <c r="AT586" s="77"/>
      <c r="AV586" s="203"/>
      <c r="AW586" s="34"/>
      <c r="AX586" s="34"/>
      <c r="AY586" s="93"/>
      <c r="AZ586" s="34"/>
      <c r="BA586" s="34"/>
    </row>
    <row r="587" spans="4:53" s="15" customFormat="1" ht="12.6" customHeight="1">
      <c r="D587" s="77"/>
      <c r="F587" s="206"/>
      <c r="G587" s="164"/>
      <c r="H587" s="164"/>
      <c r="I587" s="164"/>
      <c r="J587" s="164"/>
      <c r="K587" s="183"/>
      <c r="L587" s="164"/>
      <c r="M587" s="164"/>
      <c r="N587" s="186"/>
      <c r="O587" s="186"/>
      <c r="P587" s="164"/>
      <c r="Q587" s="164"/>
      <c r="R587" s="164"/>
      <c r="S587" s="164"/>
      <c r="T587" s="164"/>
      <c r="U587" s="164"/>
      <c r="V587" s="164"/>
      <c r="W587" s="164"/>
      <c r="X587" s="164"/>
      <c r="Y587" s="187"/>
      <c r="AA587" s="77"/>
      <c r="AC587" s="206"/>
      <c r="AD587" s="34"/>
      <c r="AE587" s="34"/>
      <c r="AF587" s="34"/>
      <c r="AG587" s="34"/>
      <c r="AH587" s="34"/>
      <c r="AI587" s="85"/>
      <c r="AJ587" s="34"/>
      <c r="AK587" s="85"/>
      <c r="AL587" s="85"/>
      <c r="AM587" s="34"/>
      <c r="AN587" s="34"/>
      <c r="AO587" s="34"/>
      <c r="AP587" s="85"/>
      <c r="AQ587" s="84"/>
      <c r="AR587" s="86"/>
      <c r="AT587" s="77"/>
      <c r="AV587" s="203"/>
      <c r="AW587" s="34"/>
      <c r="AX587" s="34"/>
      <c r="AY587" s="93"/>
      <c r="AZ587" s="34"/>
      <c r="BA587" s="34"/>
    </row>
    <row r="588" spans="4:53" s="15" customFormat="1" ht="12.6" customHeight="1">
      <c r="D588" s="77"/>
      <c r="F588" s="206"/>
      <c r="G588" s="164"/>
      <c r="H588" s="164"/>
      <c r="I588" s="164"/>
      <c r="J588" s="164"/>
      <c r="K588" s="183"/>
      <c r="L588" s="164"/>
      <c r="M588" s="164"/>
      <c r="N588" s="186"/>
      <c r="O588" s="186"/>
      <c r="P588" s="164"/>
      <c r="Q588" s="164"/>
      <c r="R588" s="164"/>
      <c r="S588" s="164"/>
      <c r="T588" s="164"/>
      <c r="U588" s="164"/>
      <c r="V588" s="164"/>
      <c r="W588" s="164"/>
      <c r="X588" s="164"/>
      <c r="Y588" s="187"/>
      <c r="AA588" s="77"/>
      <c r="AC588" s="206"/>
      <c r="AD588" s="34"/>
      <c r="AE588" s="34"/>
      <c r="AF588" s="34"/>
      <c r="AG588" s="34"/>
      <c r="AH588" s="34"/>
      <c r="AI588" s="85"/>
      <c r="AJ588" s="34"/>
      <c r="AK588" s="85"/>
      <c r="AL588" s="85"/>
      <c r="AM588" s="34"/>
      <c r="AN588" s="34"/>
      <c r="AO588" s="34"/>
      <c r="AP588" s="85"/>
      <c r="AQ588" s="84"/>
      <c r="AR588" s="86"/>
      <c r="AT588" s="77"/>
      <c r="AV588" s="203"/>
      <c r="AW588" s="34"/>
      <c r="AX588" s="34"/>
      <c r="AY588" s="93"/>
      <c r="AZ588" s="34"/>
      <c r="BA588" s="34"/>
    </row>
    <row r="589" spans="4:53" s="15" customFormat="1" ht="12.6" customHeight="1">
      <c r="D589" s="77"/>
      <c r="F589" s="206"/>
      <c r="G589" s="164"/>
      <c r="H589" s="164"/>
      <c r="I589" s="164"/>
      <c r="J589" s="164"/>
      <c r="K589" s="183"/>
      <c r="L589" s="164"/>
      <c r="M589" s="164"/>
      <c r="N589" s="186"/>
      <c r="O589" s="186"/>
      <c r="P589" s="164"/>
      <c r="Q589" s="164"/>
      <c r="R589" s="164"/>
      <c r="S589" s="164"/>
      <c r="T589" s="164"/>
      <c r="U589" s="164"/>
      <c r="V589" s="164"/>
      <c r="W589" s="164"/>
      <c r="X589" s="164"/>
      <c r="Y589" s="187"/>
      <c r="AA589" s="77"/>
      <c r="AC589" s="206"/>
      <c r="AD589" s="34"/>
      <c r="AE589" s="34"/>
      <c r="AF589" s="34"/>
      <c r="AG589" s="34"/>
      <c r="AH589" s="34"/>
      <c r="AI589" s="85"/>
      <c r="AJ589" s="34"/>
      <c r="AK589" s="85"/>
      <c r="AL589" s="85"/>
      <c r="AM589" s="34"/>
      <c r="AN589" s="34"/>
      <c r="AO589" s="34"/>
      <c r="AP589" s="85"/>
      <c r="AQ589" s="84"/>
      <c r="AR589" s="86"/>
      <c r="AT589" s="77"/>
      <c r="AV589" s="203"/>
      <c r="AW589" s="34"/>
      <c r="AX589" s="34"/>
      <c r="AY589" s="93"/>
      <c r="AZ589" s="34"/>
      <c r="BA589" s="34"/>
    </row>
    <row r="590" spans="4:53" s="15" customFormat="1" ht="12.6" customHeight="1">
      <c r="D590" s="77"/>
      <c r="F590" s="206"/>
      <c r="G590" s="164"/>
      <c r="H590" s="164"/>
      <c r="I590" s="164"/>
      <c r="J590" s="164"/>
      <c r="K590" s="183"/>
      <c r="L590" s="164"/>
      <c r="M590" s="164"/>
      <c r="N590" s="186"/>
      <c r="O590" s="186"/>
      <c r="P590" s="164"/>
      <c r="Q590" s="164"/>
      <c r="R590" s="164"/>
      <c r="S590" s="164"/>
      <c r="T590" s="164"/>
      <c r="U590" s="164"/>
      <c r="V590" s="164"/>
      <c r="W590" s="164"/>
      <c r="X590" s="164"/>
      <c r="Y590" s="187"/>
      <c r="AA590" s="77"/>
      <c r="AC590" s="206"/>
      <c r="AD590" s="34"/>
      <c r="AE590" s="34"/>
      <c r="AF590" s="34"/>
      <c r="AG590" s="34"/>
      <c r="AH590" s="34"/>
      <c r="AI590" s="85"/>
      <c r="AJ590" s="34"/>
      <c r="AK590" s="85"/>
      <c r="AL590" s="85"/>
      <c r="AM590" s="34"/>
      <c r="AN590" s="34"/>
      <c r="AO590" s="34"/>
      <c r="AP590" s="85"/>
      <c r="AQ590" s="84"/>
      <c r="AR590" s="86"/>
      <c r="AT590" s="77"/>
      <c r="AV590" s="203"/>
      <c r="AW590" s="34"/>
      <c r="AX590" s="34"/>
      <c r="AY590" s="93"/>
      <c r="AZ590" s="34"/>
      <c r="BA590" s="34"/>
    </row>
    <row r="591" spans="4:53" s="15" customFormat="1" ht="12.6" customHeight="1">
      <c r="D591" s="77"/>
      <c r="F591" s="206"/>
      <c r="G591" s="164"/>
      <c r="H591" s="164"/>
      <c r="I591" s="164"/>
      <c r="J591" s="164"/>
      <c r="K591" s="183"/>
      <c r="L591" s="164"/>
      <c r="M591" s="164"/>
      <c r="N591" s="186"/>
      <c r="O591" s="186"/>
      <c r="P591" s="164"/>
      <c r="Q591" s="164"/>
      <c r="R591" s="164"/>
      <c r="S591" s="164"/>
      <c r="T591" s="164"/>
      <c r="U591" s="164"/>
      <c r="V591" s="164"/>
      <c r="W591" s="164"/>
      <c r="X591" s="164"/>
      <c r="Y591" s="187"/>
      <c r="AA591" s="77"/>
      <c r="AC591" s="206"/>
      <c r="AD591" s="34"/>
      <c r="AE591" s="34"/>
      <c r="AF591" s="34"/>
      <c r="AG591" s="34"/>
      <c r="AH591" s="34"/>
      <c r="AI591" s="85"/>
      <c r="AJ591" s="34"/>
      <c r="AK591" s="85"/>
      <c r="AL591" s="85"/>
      <c r="AM591" s="34"/>
      <c r="AN591" s="34"/>
      <c r="AO591" s="34"/>
      <c r="AP591" s="85"/>
      <c r="AQ591" s="84"/>
      <c r="AR591" s="86"/>
      <c r="AT591" s="77"/>
      <c r="AV591" s="203"/>
      <c r="AW591" s="34"/>
      <c r="AX591" s="34"/>
      <c r="AY591" s="93"/>
      <c r="AZ591" s="34"/>
      <c r="BA591" s="34"/>
    </row>
    <row r="592" spans="4:53" s="15" customFormat="1" ht="12.6" customHeight="1">
      <c r="D592" s="77"/>
      <c r="F592" s="206"/>
      <c r="G592" s="164"/>
      <c r="H592" s="164"/>
      <c r="I592" s="164"/>
      <c r="J592" s="164"/>
      <c r="K592" s="183"/>
      <c r="L592" s="164"/>
      <c r="M592" s="164"/>
      <c r="N592" s="186"/>
      <c r="O592" s="186"/>
      <c r="P592" s="164"/>
      <c r="Q592" s="164"/>
      <c r="R592" s="164"/>
      <c r="S592" s="164"/>
      <c r="T592" s="164"/>
      <c r="U592" s="164"/>
      <c r="V592" s="164"/>
      <c r="W592" s="164"/>
      <c r="X592" s="164"/>
      <c r="Y592" s="187"/>
      <c r="AA592" s="77"/>
      <c r="AC592" s="206"/>
      <c r="AD592" s="34"/>
      <c r="AE592" s="34"/>
      <c r="AF592" s="34"/>
      <c r="AG592" s="34"/>
      <c r="AH592" s="34"/>
      <c r="AI592" s="85"/>
      <c r="AJ592" s="34"/>
      <c r="AK592" s="85"/>
      <c r="AL592" s="85"/>
      <c r="AM592" s="34"/>
      <c r="AN592" s="34"/>
      <c r="AO592" s="34"/>
      <c r="AP592" s="85"/>
      <c r="AQ592" s="84"/>
      <c r="AR592" s="86"/>
      <c r="AT592" s="77"/>
      <c r="AV592" s="203"/>
      <c r="AW592" s="34"/>
      <c r="AX592" s="34"/>
      <c r="AY592" s="93"/>
      <c r="AZ592" s="34"/>
      <c r="BA592" s="34"/>
    </row>
    <row r="593" spans="4:53" s="15" customFormat="1" ht="12.6" customHeight="1">
      <c r="D593" s="77"/>
      <c r="F593" s="206"/>
      <c r="G593" s="164"/>
      <c r="H593" s="164"/>
      <c r="I593" s="164"/>
      <c r="J593" s="164"/>
      <c r="K593" s="183"/>
      <c r="L593" s="164"/>
      <c r="M593" s="164"/>
      <c r="N593" s="186"/>
      <c r="O593" s="186"/>
      <c r="P593" s="164"/>
      <c r="Q593" s="164"/>
      <c r="R593" s="164"/>
      <c r="S593" s="164"/>
      <c r="T593" s="164"/>
      <c r="U593" s="164"/>
      <c r="V593" s="164"/>
      <c r="W593" s="164"/>
      <c r="X593" s="164"/>
      <c r="Y593" s="187"/>
      <c r="AA593" s="77"/>
      <c r="AC593" s="206"/>
      <c r="AD593" s="34"/>
      <c r="AE593" s="34"/>
      <c r="AF593" s="34"/>
      <c r="AG593" s="34"/>
      <c r="AH593" s="34"/>
      <c r="AI593" s="85"/>
      <c r="AJ593" s="34"/>
      <c r="AK593" s="85"/>
      <c r="AL593" s="85"/>
      <c r="AM593" s="34"/>
      <c r="AN593" s="34"/>
      <c r="AO593" s="34"/>
      <c r="AP593" s="85"/>
      <c r="AQ593" s="84"/>
      <c r="AR593" s="86"/>
      <c r="AT593" s="77"/>
      <c r="AV593" s="203"/>
      <c r="AW593" s="34"/>
      <c r="AX593" s="34"/>
      <c r="AY593" s="93"/>
      <c r="AZ593" s="34"/>
      <c r="BA593" s="34"/>
    </row>
    <row r="594" spans="4:53" s="15" customFormat="1" ht="12.6" customHeight="1">
      <c r="D594" s="77"/>
      <c r="F594" s="206"/>
      <c r="G594" s="164"/>
      <c r="H594" s="164"/>
      <c r="I594" s="164"/>
      <c r="J594" s="164"/>
      <c r="K594" s="183"/>
      <c r="L594" s="164"/>
      <c r="M594" s="164"/>
      <c r="N594" s="186"/>
      <c r="O594" s="186"/>
      <c r="P594" s="164"/>
      <c r="Q594" s="164"/>
      <c r="R594" s="164"/>
      <c r="S594" s="164"/>
      <c r="T594" s="164"/>
      <c r="U594" s="164"/>
      <c r="V594" s="164"/>
      <c r="W594" s="164"/>
      <c r="X594" s="164"/>
      <c r="Y594" s="187"/>
      <c r="AA594" s="77"/>
      <c r="AC594" s="206"/>
      <c r="AD594" s="34"/>
      <c r="AE594" s="34"/>
      <c r="AF594" s="34"/>
      <c r="AG594" s="34"/>
      <c r="AH594" s="34"/>
      <c r="AI594" s="85"/>
      <c r="AJ594" s="34"/>
      <c r="AK594" s="85"/>
      <c r="AL594" s="85"/>
      <c r="AM594" s="34"/>
      <c r="AN594" s="34"/>
      <c r="AO594" s="34"/>
      <c r="AP594" s="85"/>
      <c r="AQ594" s="84"/>
      <c r="AR594" s="86"/>
      <c r="AT594" s="77"/>
      <c r="AV594" s="203"/>
      <c r="AW594" s="34"/>
      <c r="AX594" s="34"/>
      <c r="AY594" s="93"/>
      <c r="AZ594" s="34"/>
      <c r="BA594" s="34"/>
    </row>
    <row r="595" spans="4:53" s="15" customFormat="1" ht="12.6" customHeight="1">
      <c r="D595" s="77"/>
      <c r="F595" s="206"/>
      <c r="G595" s="164"/>
      <c r="H595" s="164"/>
      <c r="I595" s="164"/>
      <c r="J595" s="164"/>
      <c r="K595" s="183"/>
      <c r="L595" s="164"/>
      <c r="M595" s="164"/>
      <c r="N595" s="186"/>
      <c r="O595" s="186"/>
      <c r="P595" s="164"/>
      <c r="Q595" s="164"/>
      <c r="R595" s="164"/>
      <c r="S595" s="164"/>
      <c r="T595" s="164"/>
      <c r="U595" s="164"/>
      <c r="V595" s="164"/>
      <c r="W595" s="164"/>
      <c r="X595" s="164"/>
      <c r="Y595" s="187"/>
      <c r="AA595" s="77"/>
      <c r="AC595" s="206"/>
      <c r="AD595" s="34"/>
      <c r="AE595" s="34"/>
      <c r="AF595" s="34"/>
      <c r="AG595" s="34"/>
      <c r="AH595" s="34"/>
      <c r="AI595" s="85"/>
      <c r="AJ595" s="34"/>
      <c r="AK595" s="85"/>
      <c r="AL595" s="85"/>
      <c r="AM595" s="34"/>
      <c r="AN595" s="34"/>
      <c r="AO595" s="34"/>
      <c r="AP595" s="85"/>
      <c r="AQ595" s="84"/>
      <c r="AR595" s="86"/>
      <c r="AT595" s="77"/>
      <c r="AV595" s="203"/>
      <c r="AW595" s="34"/>
      <c r="AX595" s="34"/>
      <c r="AY595" s="93"/>
      <c r="AZ595" s="34"/>
      <c r="BA595" s="34"/>
    </row>
    <row r="596" spans="4:53" s="15" customFormat="1" ht="12.6" customHeight="1">
      <c r="D596" s="77"/>
      <c r="F596" s="206"/>
      <c r="G596" s="164"/>
      <c r="H596" s="164"/>
      <c r="I596" s="164"/>
      <c r="J596" s="164"/>
      <c r="K596" s="183"/>
      <c r="L596" s="164"/>
      <c r="M596" s="164"/>
      <c r="N596" s="186"/>
      <c r="O596" s="186"/>
      <c r="P596" s="164"/>
      <c r="Q596" s="164"/>
      <c r="R596" s="164"/>
      <c r="S596" s="164"/>
      <c r="T596" s="164"/>
      <c r="U596" s="164"/>
      <c r="V596" s="164"/>
      <c r="W596" s="164"/>
      <c r="X596" s="164"/>
      <c r="Y596" s="187"/>
      <c r="AA596" s="77"/>
      <c r="AC596" s="206"/>
      <c r="AD596" s="34"/>
      <c r="AE596" s="34"/>
      <c r="AF596" s="34"/>
      <c r="AG596" s="34"/>
      <c r="AH596" s="34"/>
      <c r="AI596" s="85"/>
      <c r="AJ596" s="34"/>
      <c r="AK596" s="85"/>
      <c r="AL596" s="85"/>
      <c r="AM596" s="34"/>
      <c r="AN596" s="34"/>
      <c r="AO596" s="34"/>
      <c r="AP596" s="85"/>
      <c r="AQ596" s="84"/>
      <c r="AR596" s="86"/>
      <c r="AT596" s="77"/>
      <c r="AV596" s="203"/>
      <c r="AW596" s="34"/>
      <c r="AX596" s="34"/>
      <c r="AY596" s="93"/>
      <c r="AZ596" s="34"/>
      <c r="BA596" s="34"/>
    </row>
    <row r="597" spans="4:53" s="15" customFormat="1" ht="12.6" customHeight="1">
      <c r="D597" s="77"/>
      <c r="F597" s="206"/>
      <c r="G597" s="164"/>
      <c r="H597" s="164"/>
      <c r="I597" s="164"/>
      <c r="J597" s="164"/>
      <c r="K597" s="183"/>
      <c r="L597" s="164"/>
      <c r="M597" s="164"/>
      <c r="N597" s="186"/>
      <c r="O597" s="186"/>
      <c r="P597" s="164"/>
      <c r="Q597" s="164"/>
      <c r="R597" s="164"/>
      <c r="S597" s="164"/>
      <c r="T597" s="164"/>
      <c r="U597" s="164"/>
      <c r="V597" s="164"/>
      <c r="W597" s="164"/>
      <c r="X597" s="164"/>
      <c r="Y597" s="187"/>
      <c r="AA597" s="77"/>
      <c r="AC597" s="206"/>
      <c r="AD597" s="34"/>
      <c r="AE597" s="34"/>
      <c r="AF597" s="34"/>
      <c r="AG597" s="34"/>
      <c r="AH597" s="34"/>
      <c r="AI597" s="85"/>
      <c r="AJ597" s="34"/>
      <c r="AK597" s="85"/>
      <c r="AL597" s="85"/>
      <c r="AM597" s="34"/>
      <c r="AN597" s="34"/>
      <c r="AO597" s="34"/>
      <c r="AP597" s="85"/>
      <c r="AQ597" s="84"/>
      <c r="AR597" s="86"/>
      <c r="AT597" s="77"/>
      <c r="AV597" s="203"/>
      <c r="AW597" s="34"/>
      <c r="AX597" s="34"/>
      <c r="AY597" s="93"/>
      <c r="AZ597" s="34"/>
      <c r="BA597" s="34"/>
    </row>
    <row r="598" spans="4:53" s="15" customFormat="1" ht="12.6" customHeight="1">
      <c r="D598" s="77"/>
      <c r="F598" s="206"/>
      <c r="G598" s="164"/>
      <c r="H598" s="164"/>
      <c r="I598" s="164"/>
      <c r="J598" s="164"/>
      <c r="K598" s="183"/>
      <c r="L598" s="164"/>
      <c r="M598" s="164"/>
      <c r="N598" s="186"/>
      <c r="O598" s="186"/>
      <c r="P598" s="164"/>
      <c r="Q598" s="164"/>
      <c r="R598" s="164"/>
      <c r="S598" s="164"/>
      <c r="T598" s="164"/>
      <c r="U598" s="164"/>
      <c r="V598" s="164"/>
      <c r="W598" s="164"/>
      <c r="X598" s="164"/>
      <c r="Y598" s="187"/>
      <c r="AA598" s="77"/>
      <c r="AC598" s="206"/>
      <c r="AD598" s="34"/>
      <c r="AE598" s="34"/>
      <c r="AF598" s="34"/>
      <c r="AG598" s="34"/>
      <c r="AH598" s="34"/>
      <c r="AI598" s="85"/>
      <c r="AJ598" s="34"/>
      <c r="AK598" s="85"/>
      <c r="AL598" s="85"/>
      <c r="AM598" s="34"/>
      <c r="AN598" s="34"/>
      <c r="AO598" s="34"/>
      <c r="AP598" s="85"/>
      <c r="AQ598" s="84"/>
      <c r="AR598" s="86"/>
      <c r="AT598" s="77"/>
      <c r="AV598" s="203"/>
      <c r="AW598" s="34"/>
      <c r="AX598" s="34"/>
      <c r="AY598" s="93"/>
      <c r="AZ598" s="34"/>
      <c r="BA598" s="34"/>
    </row>
    <row r="599" spans="4:53" s="15" customFormat="1" ht="12.6" customHeight="1">
      <c r="D599" s="77"/>
      <c r="F599" s="206"/>
      <c r="G599" s="164"/>
      <c r="H599" s="164"/>
      <c r="I599" s="164"/>
      <c r="J599" s="164"/>
      <c r="K599" s="183"/>
      <c r="L599" s="164"/>
      <c r="M599" s="164"/>
      <c r="N599" s="186"/>
      <c r="O599" s="186"/>
      <c r="P599" s="164"/>
      <c r="Q599" s="164"/>
      <c r="R599" s="164"/>
      <c r="S599" s="164"/>
      <c r="T599" s="164"/>
      <c r="U599" s="164"/>
      <c r="V599" s="164"/>
      <c r="W599" s="164"/>
      <c r="X599" s="164"/>
      <c r="Y599" s="187"/>
      <c r="AA599" s="77"/>
      <c r="AC599" s="206"/>
      <c r="AD599" s="34"/>
      <c r="AE599" s="34"/>
      <c r="AF599" s="34"/>
      <c r="AG599" s="34"/>
      <c r="AH599" s="34"/>
      <c r="AI599" s="85"/>
      <c r="AJ599" s="34"/>
      <c r="AK599" s="85"/>
      <c r="AL599" s="85"/>
      <c r="AM599" s="34"/>
      <c r="AN599" s="34"/>
      <c r="AO599" s="34"/>
      <c r="AP599" s="85"/>
      <c r="AQ599" s="84"/>
      <c r="AR599" s="86"/>
      <c r="AT599" s="77"/>
      <c r="AV599" s="203"/>
      <c r="AW599" s="34"/>
      <c r="AX599" s="34"/>
      <c r="AY599" s="93"/>
      <c r="AZ599" s="34"/>
      <c r="BA599" s="34"/>
    </row>
    <row r="600" spans="4:53" s="15" customFormat="1" ht="12.6" customHeight="1">
      <c r="D600" s="77"/>
      <c r="F600" s="206"/>
      <c r="G600" s="164"/>
      <c r="H600" s="164"/>
      <c r="I600" s="164"/>
      <c r="J600" s="164"/>
      <c r="K600" s="183"/>
      <c r="L600" s="164"/>
      <c r="M600" s="164"/>
      <c r="N600" s="186"/>
      <c r="O600" s="186"/>
      <c r="P600" s="164"/>
      <c r="Q600" s="164"/>
      <c r="R600" s="164"/>
      <c r="S600" s="164"/>
      <c r="T600" s="164"/>
      <c r="U600" s="164"/>
      <c r="V600" s="164"/>
      <c r="W600" s="164"/>
      <c r="X600" s="164"/>
      <c r="Y600" s="187"/>
      <c r="AA600" s="77"/>
      <c r="AC600" s="206"/>
      <c r="AD600" s="34"/>
      <c r="AE600" s="34"/>
      <c r="AF600" s="34"/>
      <c r="AG600" s="34"/>
      <c r="AH600" s="34"/>
      <c r="AI600" s="85"/>
      <c r="AJ600" s="34"/>
      <c r="AK600" s="85"/>
      <c r="AL600" s="85"/>
      <c r="AM600" s="34"/>
      <c r="AN600" s="34"/>
      <c r="AO600" s="34"/>
      <c r="AP600" s="85"/>
      <c r="AQ600" s="84"/>
      <c r="AR600" s="86"/>
      <c r="AT600" s="77"/>
      <c r="AV600" s="203"/>
      <c r="AW600" s="34"/>
      <c r="AX600" s="34"/>
      <c r="AY600" s="93"/>
      <c r="AZ600" s="34"/>
      <c r="BA600" s="34"/>
    </row>
    <row r="601" spans="4:53" s="15" customFormat="1" ht="12.6" customHeight="1">
      <c r="D601" s="77"/>
      <c r="F601" s="206"/>
      <c r="G601" s="164"/>
      <c r="H601" s="164"/>
      <c r="I601" s="164"/>
      <c r="J601" s="164"/>
      <c r="K601" s="183"/>
      <c r="L601" s="164"/>
      <c r="M601" s="164"/>
      <c r="N601" s="186"/>
      <c r="O601" s="186"/>
      <c r="P601" s="164"/>
      <c r="Q601" s="164"/>
      <c r="R601" s="164"/>
      <c r="S601" s="164"/>
      <c r="T601" s="164"/>
      <c r="U601" s="164"/>
      <c r="V601" s="164"/>
      <c r="W601" s="164"/>
      <c r="X601" s="164"/>
      <c r="Y601" s="187"/>
      <c r="AA601" s="77"/>
      <c r="AC601" s="206"/>
      <c r="AD601" s="34"/>
      <c r="AE601" s="34"/>
      <c r="AF601" s="34"/>
      <c r="AG601" s="34"/>
      <c r="AH601" s="34"/>
      <c r="AI601" s="85"/>
      <c r="AJ601" s="34"/>
      <c r="AK601" s="85"/>
      <c r="AL601" s="85"/>
      <c r="AM601" s="34"/>
      <c r="AN601" s="34"/>
      <c r="AO601" s="34"/>
      <c r="AP601" s="85"/>
      <c r="AQ601" s="84"/>
      <c r="AR601" s="86"/>
      <c r="AT601" s="77"/>
      <c r="AV601" s="203"/>
      <c r="AW601" s="34"/>
      <c r="AX601" s="34"/>
      <c r="AY601" s="93"/>
      <c r="AZ601" s="34"/>
      <c r="BA601" s="34"/>
    </row>
    <row r="602" spans="4:53" s="15" customFormat="1" ht="12.6" customHeight="1">
      <c r="D602" s="77"/>
      <c r="F602" s="206"/>
      <c r="G602" s="164"/>
      <c r="H602" s="164"/>
      <c r="I602" s="164"/>
      <c r="J602" s="164"/>
      <c r="K602" s="183"/>
      <c r="L602" s="164"/>
      <c r="M602" s="164"/>
      <c r="N602" s="186"/>
      <c r="O602" s="186"/>
      <c r="P602" s="164"/>
      <c r="Q602" s="164"/>
      <c r="R602" s="164"/>
      <c r="S602" s="164"/>
      <c r="T602" s="164"/>
      <c r="U602" s="164"/>
      <c r="V602" s="164"/>
      <c r="W602" s="164"/>
      <c r="X602" s="164"/>
      <c r="Y602" s="187"/>
      <c r="AA602" s="77"/>
      <c r="AC602" s="206"/>
      <c r="AD602" s="34"/>
      <c r="AE602" s="34"/>
      <c r="AF602" s="34"/>
      <c r="AG602" s="34"/>
      <c r="AH602" s="34"/>
      <c r="AI602" s="85"/>
      <c r="AJ602" s="34"/>
      <c r="AK602" s="85"/>
      <c r="AL602" s="85"/>
      <c r="AM602" s="34"/>
      <c r="AN602" s="34"/>
      <c r="AO602" s="34"/>
      <c r="AP602" s="85"/>
      <c r="AQ602" s="84"/>
      <c r="AR602" s="86"/>
      <c r="AT602" s="77"/>
      <c r="AV602" s="203"/>
      <c r="AW602" s="34"/>
      <c r="AX602" s="34"/>
      <c r="AY602" s="93"/>
      <c r="AZ602" s="34"/>
      <c r="BA602" s="34"/>
    </row>
    <row r="603" spans="4:53" s="15" customFormat="1" ht="12.6" customHeight="1">
      <c r="D603" s="77"/>
      <c r="F603" s="206"/>
      <c r="G603" s="164"/>
      <c r="H603" s="164"/>
      <c r="I603" s="164"/>
      <c r="J603" s="164"/>
      <c r="K603" s="183"/>
      <c r="L603" s="164"/>
      <c r="M603" s="164"/>
      <c r="N603" s="186"/>
      <c r="O603" s="186"/>
      <c r="P603" s="164"/>
      <c r="Q603" s="164"/>
      <c r="R603" s="164"/>
      <c r="S603" s="164"/>
      <c r="T603" s="164"/>
      <c r="U603" s="164"/>
      <c r="V603" s="164"/>
      <c r="W603" s="164"/>
      <c r="X603" s="164"/>
      <c r="Y603" s="187"/>
      <c r="AA603" s="77"/>
      <c r="AC603" s="206"/>
      <c r="AD603" s="34"/>
      <c r="AE603" s="34"/>
      <c r="AF603" s="34"/>
      <c r="AG603" s="34"/>
      <c r="AH603" s="34"/>
      <c r="AI603" s="85"/>
      <c r="AJ603" s="34"/>
      <c r="AK603" s="85"/>
      <c r="AL603" s="85"/>
      <c r="AM603" s="34"/>
      <c r="AN603" s="34"/>
      <c r="AO603" s="34"/>
      <c r="AP603" s="85"/>
      <c r="AQ603" s="84"/>
      <c r="AR603" s="86"/>
      <c r="AT603" s="77"/>
      <c r="AV603" s="203"/>
      <c r="AW603" s="34"/>
      <c r="AX603" s="34"/>
      <c r="AY603" s="93"/>
      <c r="AZ603" s="34"/>
      <c r="BA603" s="34"/>
    </row>
    <row r="604" spans="4:53" s="15" customFormat="1" ht="12.6" customHeight="1">
      <c r="D604" s="77"/>
      <c r="F604" s="206"/>
      <c r="G604" s="164"/>
      <c r="H604" s="164"/>
      <c r="I604" s="164"/>
      <c r="J604" s="164"/>
      <c r="K604" s="183"/>
      <c r="L604" s="164"/>
      <c r="M604" s="164"/>
      <c r="N604" s="186"/>
      <c r="O604" s="186"/>
      <c r="P604" s="164"/>
      <c r="Q604" s="164"/>
      <c r="R604" s="164"/>
      <c r="S604" s="164"/>
      <c r="T604" s="164"/>
      <c r="U604" s="164"/>
      <c r="V604" s="164"/>
      <c r="W604" s="164"/>
      <c r="X604" s="164"/>
      <c r="Y604" s="187"/>
      <c r="AA604" s="77"/>
      <c r="AC604" s="206"/>
      <c r="AD604" s="34"/>
      <c r="AE604" s="34"/>
      <c r="AF604" s="34"/>
      <c r="AG604" s="34"/>
      <c r="AH604" s="34"/>
      <c r="AI604" s="85"/>
      <c r="AJ604" s="34"/>
      <c r="AK604" s="85"/>
      <c r="AL604" s="85"/>
      <c r="AM604" s="34"/>
      <c r="AN604" s="34"/>
      <c r="AO604" s="34"/>
      <c r="AP604" s="85"/>
      <c r="AQ604" s="84"/>
      <c r="AR604" s="86"/>
      <c r="AT604" s="77"/>
      <c r="AV604" s="203"/>
      <c r="AW604" s="34"/>
      <c r="AX604" s="34"/>
      <c r="AY604" s="93"/>
      <c r="AZ604" s="34"/>
      <c r="BA604" s="34"/>
    </row>
    <row r="605" spans="4:53" s="15" customFormat="1" ht="12.6" customHeight="1">
      <c r="D605" s="77"/>
      <c r="F605" s="206"/>
      <c r="G605" s="164"/>
      <c r="H605" s="164"/>
      <c r="I605" s="164"/>
      <c r="J605" s="164"/>
      <c r="K605" s="183"/>
      <c r="L605" s="164"/>
      <c r="M605" s="164"/>
      <c r="N605" s="186"/>
      <c r="O605" s="186"/>
      <c r="P605" s="164"/>
      <c r="Q605" s="164"/>
      <c r="R605" s="164"/>
      <c r="S605" s="164"/>
      <c r="T605" s="164"/>
      <c r="U605" s="164"/>
      <c r="V605" s="164"/>
      <c r="W605" s="164"/>
      <c r="X605" s="164"/>
      <c r="Y605" s="187"/>
      <c r="AA605" s="77"/>
      <c r="AC605" s="206"/>
      <c r="AD605" s="34"/>
      <c r="AE605" s="34"/>
      <c r="AF605" s="34"/>
      <c r="AG605" s="34"/>
      <c r="AH605" s="34"/>
      <c r="AI605" s="85"/>
      <c r="AJ605" s="34"/>
      <c r="AK605" s="85"/>
      <c r="AL605" s="85"/>
      <c r="AM605" s="34"/>
      <c r="AN605" s="34"/>
      <c r="AO605" s="34"/>
      <c r="AP605" s="85"/>
      <c r="AQ605" s="84"/>
      <c r="AR605" s="86"/>
      <c r="AT605" s="77"/>
      <c r="AV605" s="203"/>
      <c r="AW605" s="34"/>
      <c r="AX605" s="34"/>
      <c r="AY605" s="93"/>
      <c r="AZ605" s="34"/>
      <c r="BA605" s="34"/>
    </row>
    <row r="606" spans="4:53" s="15" customFormat="1" ht="12.6" customHeight="1">
      <c r="D606" s="77"/>
      <c r="F606" s="206"/>
      <c r="G606" s="164"/>
      <c r="H606" s="164"/>
      <c r="I606" s="164"/>
      <c r="J606" s="164"/>
      <c r="K606" s="183"/>
      <c r="L606" s="164"/>
      <c r="M606" s="164"/>
      <c r="N606" s="186"/>
      <c r="O606" s="186"/>
      <c r="P606" s="164"/>
      <c r="Q606" s="164"/>
      <c r="R606" s="164"/>
      <c r="S606" s="164"/>
      <c r="T606" s="164"/>
      <c r="U606" s="164"/>
      <c r="V606" s="164"/>
      <c r="W606" s="164"/>
      <c r="X606" s="164"/>
      <c r="Y606" s="187"/>
      <c r="AA606" s="77"/>
      <c r="AC606" s="206"/>
      <c r="AD606" s="34"/>
      <c r="AE606" s="34"/>
      <c r="AF606" s="34"/>
      <c r="AG606" s="34"/>
      <c r="AH606" s="34"/>
      <c r="AI606" s="85"/>
      <c r="AJ606" s="34"/>
      <c r="AK606" s="85"/>
      <c r="AL606" s="85"/>
      <c r="AM606" s="34"/>
      <c r="AN606" s="34"/>
      <c r="AO606" s="34"/>
      <c r="AP606" s="85"/>
      <c r="AQ606" s="84"/>
      <c r="AR606" s="86"/>
      <c r="AT606" s="77"/>
      <c r="AV606" s="203"/>
      <c r="AW606" s="34"/>
      <c r="AX606" s="34"/>
      <c r="AY606" s="93"/>
      <c r="AZ606" s="34"/>
      <c r="BA606" s="34"/>
    </row>
    <row r="607" spans="4:53" s="15" customFormat="1" ht="12.6" customHeight="1">
      <c r="D607" s="77"/>
      <c r="F607" s="206"/>
      <c r="G607" s="164"/>
      <c r="H607" s="164"/>
      <c r="I607" s="164"/>
      <c r="J607" s="164"/>
      <c r="K607" s="183"/>
      <c r="L607" s="164"/>
      <c r="M607" s="164"/>
      <c r="N607" s="186"/>
      <c r="O607" s="186"/>
      <c r="P607" s="164"/>
      <c r="Q607" s="164"/>
      <c r="R607" s="164"/>
      <c r="S607" s="164"/>
      <c r="T607" s="164"/>
      <c r="U607" s="164"/>
      <c r="V607" s="164"/>
      <c r="W607" s="164"/>
      <c r="X607" s="164"/>
      <c r="Y607" s="187"/>
      <c r="AA607" s="77"/>
      <c r="AC607" s="206"/>
      <c r="AD607" s="34"/>
      <c r="AE607" s="34"/>
      <c r="AF607" s="34"/>
      <c r="AG607" s="34"/>
      <c r="AH607" s="34"/>
      <c r="AI607" s="85"/>
      <c r="AJ607" s="34"/>
      <c r="AK607" s="85"/>
      <c r="AL607" s="85"/>
      <c r="AM607" s="34"/>
      <c r="AN607" s="34"/>
      <c r="AO607" s="34"/>
      <c r="AP607" s="85"/>
      <c r="AQ607" s="84"/>
      <c r="AR607" s="86"/>
      <c r="AT607" s="77"/>
      <c r="AV607" s="203"/>
      <c r="AW607" s="34"/>
      <c r="AX607" s="34"/>
      <c r="AY607" s="93"/>
      <c r="AZ607" s="34"/>
      <c r="BA607" s="34"/>
    </row>
    <row r="608" spans="4:53" s="15" customFormat="1" ht="12.6" customHeight="1">
      <c r="D608" s="77"/>
      <c r="F608" s="206"/>
      <c r="G608" s="164"/>
      <c r="H608" s="164"/>
      <c r="I608" s="164"/>
      <c r="J608" s="164"/>
      <c r="K608" s="183"/>
      <c r="L608" s="164"/>
      <c r="M608" s="164"/>
      <c r="N608" s="186"/>
      <c r="O608" s="186"/>
      <c r="P608" s="164"/>
      <c r="Q608" s="164"/>
      <c r="R608" s="164"/>
      <c r="S608" s="164"/>
      <c r="T608" s="164"/>
      <c r="U608" s="164"/>
      <c r="V608" s="164"/>
      <c r="W608" s="164"/>
      <c r="X608" s="164"/>
      <c r="Y608" s="187"/>
      <c r="AA608" s="77"/>
      <c r="AC608" s="206"/>
      <c r="AD608" s="34"/>
      <c r="AE608" s="34"/>
      <c r="AF608" s="34"/>
      <c r="AG608" s="34"/>
      <c r="AH608" s="34"/>
      <c r="AI608" s="85"/>
      <c r="AJ608" s="34"/>
      <c r="AK608" s="85"/>
      <c r="AL608" s="85"/>
      <c r="AM608" s="34"/>
      <c r="AN608" s="34"/>
      <c r="AO608" s="34"/>
      <c r="AP608" s="85"/>
      <c r="AQ608" s="84"/>
      <c r="AR608" s="86"/>
      <c r="AT608" s="77"/>
      <c r="AV608" s="203"/>
      <c r="AW608" s="34"/>
      <c r="AX608" s="34"/>
      <c r="AY608" s="93"/>
      <c r="AZ608" s="34"/>
      <c r="BA608" s="34"/>
    </row>
    <row r="609" spans="4:53" s="15" customFormat="1" ht="12.6" customHeight="1">
      <c r="D609" s="77"/>
      <c r="F609" s="206"/>
      <c r="G609" s="164"/>
      <c r="H609" s="164"/>
      <c r="I609" s="164"/>
      <c r="J609" s="164"/>
      <c r="K609" s="183"/>
      <c r="L609" s="164"/>
      <c r="M609" s="164"/>
      <c r="N609" s="186"/>
      <c r="O609" s="186"/>
      <c r="P609" s="164"/>
      <c r="Q609" s="164"/>
      <c r="R609" s="164"/>
      <c r="S609" s="164"/>
      <c r="T609" s="164"/>
      <c r="U609" s="164"/>
      <c r="V609" s="164"/>
      <c r="W609" s="164"/>
      <c r="X609" s="164"/>
      <c r="Y609" s="187"/>
      <c r="AA609" s="77"/>
      <c r="AC609" s="206"/>
      <c r="AD609" s="34"/>
      <c r="AE609" s="34"/>
      <c r="AF609" s="34"/>
      <c r="AG609" s="34"/>
      <c r="AH609" s="34"/>
      <c r="AI609" s="85"/>
      <c r="AJ609" s="34"/>
      <c r="AK609" s="85"/>
      <c r="AL609" s="85"/>
      <c r="AM609" s="34"/>
      <c r="AN609" s="34"/>
      <c r="AO609" s="34"/>
      <c r="AP609" s="85"/>
      <c r="AQ609" s="84"/>
      <c r="AR609" s="86"/>
      <c r="AT609" s="77"/>
      <c r="AV609" s="203"/>
      <c r="AW609" s="34"/>
      <c r="AX609" s="34"/>
      <c r="AY609" s="93"/>
      <c r="AZ609" s="34"/>
      <c r="BA609" s="34"/>
    </row>
    <row r="610" spans="4:53" s="15" customFormat="1" ht="12.6" customHeight="1">
      <c r="D610" s="77"/>
      <c r="F610" s="206"/>
      <c r="G610" s="164"/>
      <c r="H610" s="164"/>
      <c r="I610" s="164"/>
      <c r="J610" s="164"/>
      <c r="K610" s="183"/>
      <c r="L610" s="164"/>
      <c r="M610" s="164"/>
      <c r="N610" s="186"/>
      <c r="O610" s="186"/>
      <c r="P610" s="164"/>
      <c r="Q610" s="164"/>
      <c r="R610" s="164"/>
      <c r="S610" s="164"/>
      <c r="T610" s="164"/>
      <c r="U610" s="164"/>
      <c r="V610" s="164"/>
      <c r="W610" s="164"/>
      <c r="X610" s="164"/>
      <c r="Y610" s="187"/>
      <c r="AA610" s="77"/>
      <c r="AC610" s="206"/>
      <c r="AD610" s="34"/>
      <c r="AE610" s="34"/>
      <c r="AF610" s="34"/>
      <c r="AG610" s="34"/>
      <c r="AH610" s="34"/>
      <c r="AI610" s="85"/>
      <c r="AJ610" s="34"/>
      <c r="AK610" s="85"/>
      <c r="AL610" s="85"/>
      <c r="AM610" s="34"/>
      <c r="AN610" s="34"/>
      <c r="AO610" s="34"/>
      <c r="AP610" s="85"/>
      <c r="AQ610" s="84"/>
      <c r="AR610" s="86"/>
      <c r="AT610" s="77"/>
      <c r="AV610" s="203"/>
      <c r="AW610" s="34"/>
      <c r="AX610" s="34"/>
      <c r="AY610" s="93"/>
      <c r="AZ610" s="34"/>
      <c r="BA610" s="34"/>
    </row>
    <row r="611" spans="4:53" s="15" customFormat="1" ht="12.6" customHeight="1">
      <c r="D611" s="77"/>
      <c r="F611" s="206"/>
      <c r="G611" s="164"/>
      <c r="H611" s="164"/>
      <c r="I611" s="164"/>
      <c r="J611" s="164"/>
      <c r="K611" s="183"/>
      <c r="L611" s="164"/>
      <c r="M611" s="164"/>
      <c r="N611" s="186"/>
      <c r="O611" s="186"/>
      <c r="P611" s="164"/>
      <c r="Q611" s="164"/>
      <c r="R611" s="164"/>
      <c r="S611" s="164"/>
      <c r="T611" s="164"/>
      <c r="U611" s="164"/>
      <c r="V611" s="164"/>
      <c r="W611" s="164"/>
      <c r="X611" s="164"/>
      <c r="Y611" s="187"/>
      <c r="AA611" s="77"/>
      <c r="AC611" s="206"/>
      <c r="AD611" s="34"/>
      <c r="AE611" s="34"/>
      <c r="AF611" s="34"/>
      <c r="AG611" s="34"/>
      <c r="AH611" s="34"/>
      <c r="AI611" s="85"/>
      <c r="AJ611" s="34"/>
      <c r="AK611" s="85"/>
      <c r="AL611" s="85"/>
      <c r="AM611" s="34"/>
      <c r="AN611" s="34"/>
      <c r="AO611" s="34"/>
      <c r="AP611" s="85"/>
      <c r="AQ611" s="84"/>
      <c r="AR611" s="86"/>
      <c r="AT611" s="77"/>
      <c r="AV611" s="203"/>
      <c r="AW611" s="34"/>
      <c r="AX611" s="34"/>
      <c r="AY611" s="93"/>
      <c r="AZ611" s="34"/>
      <c r="BA611" s="34"/>
    </row>
    <row r="612" spans="4:53" s="15" customFormat="1" ht="12.6" customHeight="1">
      <c r="D612" s="77"/>
      <c r="F612" s="206"/>
      <c r="G612" s="164"/>
      <c r="H612" s="164"/>
      <c r="I612" s="164"/>
      <c r="J612" s="164"/>
      <c r="K612" s="183"/>
      <c r="L612" s="164"/>
      <c r="M612" s="164"/>
      <c r="N612" s="186"/>
      <c r="O612" s="186"/>
      <c r="P612" s="164"/>
      <c r="Q612" s="164"/>
      <c r="R612" s="164"/>
      <c r="S612" s="164"/>
      <c r="T612" s="164"/>
      <c r="U612" s="164"/>
      <c r="V612" s="164"/>
      <c r="W612" s="164"/>
      <c r="X612" s="164"/>
      <c r="Y612" s="187"/>
      <c r="AA612" s="77"/>
      <c r="AC612" s="206"/>
      <c r="AD612" s="34"/>
      <c r="AE612" s="34"/>
      <c r="AF612" s="34"/>
      <c r="AG612" s="34"/>
      <c r="AH612" s="34"/>
      <c r="AI612" s="85"/>
      <c r="AJ612" s="34"/>
      <c r="AK612" s="85"/>
      <c r="AL612" s="85"/>
      <c r="AM612" s="34"/>
      <c r="AN612" s="34"/>
      <c r="AO612" s="34"/>
      <c r="AP612" s="85"/>
      <c r="AQ612" s="84"/>
      <c r="AR612" s="86"/>
      <c r="AT612" s="77"/>
      <c r="AV612" s="203"/>
      <c r="AW612" s="34"/>
      <c r="AX612" s="34"/>
      <c r="AY612" s="93"/>
      <c r="AZ612" s="34"/>
      <c r="BA612" s="34"/>
    </row>
    <row r="613" spans="4:53" s="15" customFormat="1" ht="12.6" customHeight="1">
      <c r="D613" s="77"/>
      <c r="F613" s="206"/>
      <c r="G613" s="164"/>
      <c r="H613" s="164"/>
      <c r="I613" s="164"/>
      <c r="J613" s="164"/>
      <c r="K613" s="183"/>
      <c r="L613" s="164"/>
      <c r="M613" s="164"/>
      <c r="N613" s="186"/>
      <c r="O613" s="186"/>
      <c r="P613" s="164"/>
      <c r="Q613" s="164"/>
      <c r="R613" s="164"/>
      <c r="S613" s="164"/>
      <c r="T613" s="164"/>
      <c r="U613" s="164"/>
      <c r="V613" s="164"/>
      <c r="W613" s="164"/>
      <c r="X613" s="164"/>
      <c r="Y613" s="187"/>
      <c r="AA613" s="77"/>
      <c r="AC613" s="206"/>
      <c r="AD613" s="34"/>
      <c r="AE613" s="34"/>
      <c r="AF613" s="34"/>
      <c r="AG613" s="34"/>
      <c r="AH613" s="34"/>
      <c r="AI613" s="85"/>
      <c r="AJ613" s="34"/>
      <c r="AK613" s="85"/>
      <c r="AL613" s="85"/>
      <c r="AM613" s="34"/>
      <c r="AN613" s="34"/>
      <c r="AO613" s="34"/>
      <c r="AP613" s="85"/>
      <c r="AQ613" s="84"/>
      <c r="AR613" s="86"/>
      <c r="AT613" s="77"/>
      <c r="AV613" s="203"/>
      <c r="AW613" s="34"/>
      <c r="AX613" s="34"/>
      <c r="AY613" s="93"/>
      <c r="AZ613" s="34"/>
      <c r="BA613" s="34"/>
    </row>
    <row r="614" spans="4:53" s="15" customFormat="1" ht="12.6" customHeight="1">
      <c r="D614" s="77"/>
      <c r="F614" s="206"/>
      <c r="G614" s="164"/>
      <c r="H614" s="164"/>
      <c r="I614" s="164"/>
      <c r="J614" s="164"/>
      <c r="K614" s="183"/>
      <c r="L614" s="164"/>
      <c r="M614" s="164"/>
      <c r="N614" s="186"/>
      <c r="O614" s="186"/>
      <c r="P614" s="164"/>
      <c r="Q614" s="164"/>
      <c r="R614" s="164"/>
      <c r="S614" s="164"/>
      <c r="T614" s="164"/>
      <c r="U614" s="164"/>
      <c r="V614" s="164"/>
      <c r="W614" s="164"/>
      <c r="X614" s="164"/>
      <c r="Y614" s="187"/>
      <c r="AA614" s="77"/>
      <c r="AC614" s="206"/>
      <c r="AD614" s="34"/>
      <c r="AE614" s="34"/>
      <c r="AF614" s="34"/>
      <c r="AG614" s="34"/>
      <c r="AH614" s="34"/>
      <c r="AI614" s="85"/>
      <c r="AJ614" s="34"/>
      <c r="AK614" s="85"/>
      <c r="AL614" s="85"/>
      <c r="AM614" s="34"/>
      <c r="AN614" s="34"/>
      <c r="AO614" s="34"/>
      <c r="AP614" s="85"/>
      <c r="AQ614" s="84"/>
      <c r="AR614" s="86"/>
      <c r="AT614" s="77"/>
      <c r="AV614" s="203"/>
      <c r="AW614" s="34"/>
      <c r="AX614" s="34"/>
      <c r="AY614" s="93"/>
      <c r="AZ614" s="34"/>
      <c r="BA614" s="34"/>
    </row>
    <row r="615" spans="4:53" s="15" customFormat="1" ht="12.6" customHeight="1">
      <c r="D615" s="77"/>
      <c r="F615" s="206"/>
      <c r="G615" s="164"/>
      <c r="H615" s="164"/>
      <c r="I615" s="164"/>
      <c r="J615" s="164"/>
      <c r="K615" s="183"/>
      <c r="L615" s="164"/>
      <c r="M615" s="164"/>
      <c r="N615" s="186"/>
      <c r="O615" s="186"/>
      <c r="P615" s="164"/>
      <c r="Q615" s="164"/>
      <c r="R615" s="164"/>
      <c r="S615" s="164"/>
      <c r="T615" s="164"/>
      <c r="U615" s="164"/>
      <c r="V615" s="164"/>
      <c r="W615" s="164"/>
      <c r="X615" s="164"/>
      <c r="Y615" s="187"/>
      <c r="AA615" s="77"/>
      <c r="AC615" s="206"/>
      <c r="AD615" s="34"/>
      <c r="AE615" s="34"/>
      <c r="AF615" s="34"/>
      <c r="AG615" s="34"/>
      <c r="AH615" s="34"/>
      <c r="AI615" s="85"/>
      <c r="AJ615" s="34"/>
      <c r="AK615" s="85"/>
      <c r="AL615" s="85"/>
      <c r="AM615" s="34"/>
      <c r="AN615" s="34"/>
      <c r="AO615" s="34"/>
      <c r="AP615" s="85"/>
      <c r="AQ615" s="84"/>
      <c r="AR615" s="86"/>
      <c r="AT615" s="77"/>
      <c r="AV615" s="203"/>
      <c r="AW615" s="34"/>
      <c r="AX615" s="34"/>
      <c r="AY615" s="93"/>
      <c r="AZ615" s="34"/>
      <c r="BA615" s="34"/>
    </row>
    <row r="616" spans="4:53" s="15" customFormat="1" ht="12.6" customHeight="1">
      <c r="D616" s="77"/>
      <c r="F616" s="206"/>
      <c r="G616" s="164"/>
      <c r="H616" s="164"/>
      <c r="I616" s="164"/>
      <c r="J616" s="164"/>
      <c r="K616" s="183"/>
      <c r="L616" s="164"/>
      <c r="M616" s="164"/>
      <c r="N616" s="186"/>
      <c r="O616" s="186"/>
      <c r="P616" s="164"/>
      <c r="Q616" s="164"/>
      <c r="R616" s="164"/>
      <c r="S616" s="164"/>
      <c r="T616" s="164"/>
      <c r="U616" s="164"/>
      <c r="V616" s="164"/>
      <c r="W616" s="164"/>
      <c r="X616" s="164"/>
      <c r="Y616" s="187"/>
      <c r="AA616" s="77"/>
      <c r="AC616" s="206"/>
      <c r="AD616" s="34"/>
      <c r="AE616" s="34"/>
      <c r="AF616" s="34"/>
      <c r="AG616" s="34"/>
      <c r="AH616" s="34"/>
      <c r="AI616" s="85"/>
      <c r="AJ616" s="34"/>
      <c r="AK616" s="85"/>
      <c r="AL616" s="85"/>
      <c r="AM616" s="34"/>
      <c r="AN616" s="34"/>
      <c r="AO616" s="34"/>
      <c r="AP616" s="85"/>
      <c r="AQ616" s="84"/>
      <c r="AR616" s="86"/>
      <c r="AT616" s="77"/>
      <c r="AV616" s="203"/>
      <c r="AW616" s="34"/>
      <c r="AX616" s="34"/>
      <c r="AY616" s="93"/>
      <c r="AZ616" s="34"/>
      <c r="BA616" s="34"/>
    </row>
    <row r="617" spans="4:53" s="15" customFormat="1" ht="12.6" customHeight="1">
      <c r="D617" s="77"/>
      <c r="F617" s="206"/>
      <c r="G617" s="164"/>
      <c r="H617" s="164"/>
      <c r="I617" s="164"/>
      <c r="J617" s="164"/>
      <c r="K617" s="183"/>
      <c r="L617" s="164"/>
      <c r="M617" s="164"/>
      <c r="N617" s="186"/>
      <c r="O617" s="186"/>
      <c r="P617" s="164"/>
      <c r="Q617" s="164"/>
      <c r="R617" s="164"/>
      <c r="S617" s="164"/>
      <c r="T617" s="164"/>
      <c r="U617" s="164"/>
      <c r="V617" s="164"/>
      <c r="W617" s="164"/>
      <c r="X617" s="164"/>
      <c r="Y617" s="187"/>
      <c r="AA617" s="77"/>
      <c r="AC617" s="206"/>
      <c r="AD617" s="34"/>
      <c r="AE617" s="34"/>
      <c r="AF617" s="34"/>
      <c r="AG617" s="34"/>
      <c r="AH617" s="34"/>
      <c r="AI617" s="85"/>
      <c r="AJ617" s="34"/>
      <c r="AK617" s="85"/>
      <c r="AL617" s="85"/>
      <c r="AM617" s="34"/>
      <c r="AN617" s="34"/>
      <c r="AO617" s="34"/>
      <c r="AP617" s="85"/>
      <c r="AQ617" s="84"/>
      <c r="AR617" s="86"/>
      <c r="AT617" s="77"/>
      <c r="AV617" s="203"/>
      <c r="AW617" s="34"/>
      <c r="AX617" s="34"/>
      <c r="AY617" s="93"/>
      <c r="AZ617" s="34"/>
      <c r="BA617" s="34"/>
    </row>
    <row r="618" spans="4:53" s="15" customFormat="1" ht="12.6" customHeight="1">
      <c r="D618" s="77"/>
      <c r="F618" s="206"/>
      <c r="G618" s="164"/>
      <c r="H618" s="164"/>
      <c r="I618" s="164"/>
      <c r="J618" s="164"/>
      <c r="K618" s="183"/>
      <c r="L618" s="164"/>
      <c r="M618" s="164"/>
      <c r="N618" s="186"/>
      <c r="O618" s="186"/>
      <c r="P618" s="164"/>
      <c r="Q618" s="164"/>
      <c r="R618" s="164"/>
      <c r="S618" s="164"/>
      <c r="T618" s="164"/>
      <c r="U618" s="164"/>
      <c r="V618" s="164"/>
      <c r="W618" s="164"/>
      <c r="X618" s="164"/>
      <c r="Y618" s="187"/>
      <c r="AA618" s="77"/>
      <c r="AC618" s="206"/>
      <c r="AD618" s="34"/>
      <c r="AE618" s="34"/>
      <c r="AF618" s="34"/>
      <c r="AG618" s="34"/>
      <c r="AH618" s="34"/>
      <c r="AI618" s="85"/>
      <c r="AJ618" s="34"/>
      <c r="AK618" s="85"/>
      <c r="AL618" s="85"/>
      <c r="AM618" s="34"/>
      <c r="AN618" s="34"/>
      <c r="AO618" s="34"/>
      <c r="AP618" s="85"/>
      <c r="AQ618" s="84"/>
      <c r="AR618" s="86"/>
      <c r="AT618" s="77"/>
      <c r="AV618" s="203"/>
      <c r="AW618" s="34"/>
      <c r="AX618" s="34"/>
      <c r="AY618" s="93"/>
      <c r="AZ618" s="34"/>
      <c r="BA618" s="34"/>
    </row>
    <row r="619" spans="4:53" s="15" customFormat="1" ht="12.6" customHeight="1">
      <c r="D619" s="77"/>
      <c r="F619" s="206"/>
      <c r="G619" s="164"/>
      <c r="H619" s="164"/>
      <c r="I619" s="164"/>
      <c r="J619" s="164"/>
      <c r="K619" s="183"/>
      <c r="L619" s="164"/>
      <c r="M619" s="164"/>
      <c r="N619" s="186"/>
      <c r="O619" s="186"/>
      <c r="P619" s="164"/>
      <c r="Q619" s="164"/>
      <c r="R619" s="164"/>
      <c r="S619" s="164"/>
      <c r="T619" s="164"/>
      <c r="U619" s="164"/>
      <c r="V619" s="164"/>
      <c r="W619" s="164"/>
      <c r="X619" s="164"/>
      <c r="Y619" s="187"/>
      <c r="AA619" s="77"/>
      <c r="AC619" s="206"/>
      <c r="AD619" s="34"/>
      <c r="AE619" s="34"/>
      <c r="AF619" s="34"/>
      <c r="AG619" s="34"/>
      <c r="AH619" s="34"/>
      <c r="AI619" s="85"/>
      <c r="AJ619" s="34"/>
      <c r="AK619" s="85"/>
      <c r="AL619" s="85"/>
      <c r="AM619" s="34"/>
      <c r="AN619" s="34"/>
      <c r="AO619" s="34"/>
      <c r="AP619" s="85"/>
      <c r="AQ619" s="84"/>
      <c r="AR619" s="86"/>
      <c r="AT619" s="77"/>
      <c r="AV619" s="203"/>
      <c r="AW619" s="34"/>
      <c r="AX619" s="34"/>
      <c r="AY619" s="93"/>
      <c r="AZ619" s="34"/>
      <c r="BA619" s="34"/>
    </row>
    <row r="620" spans="4:53" s="15" customFormat="1" ht="12.6" customHeight="1">
      <c r="D620" s="77"/>
      <c r="F620" s="206"/>
      <c r="G620" s="164"/>
      <c r="H620" s="164"/>
      <c r="I620" s="164"/>
      <c r="J620" s="164"/>
      <c r="K620" s="183"/>
      <c r="L620" s="164"/>
      <c r="M620" s="164"/>
      <c r="N620" s="186"/>
      <c r="O620" s="186"/>
      <c r="P620" s="164"/>
      <c r="Q620" s="164"/>
      <c r="R620" s="164"/>
      <c r="S620" s="164"/>
      <c r="T620" s="164"/>
      <c r="U620" s="164"/>
      <c r="V620" s="164"/>
      <c r="W620" s="164"/>
      <c r="X620" s="164"/>
      <c r="Y620" s="187"/>
      <c r="AA620" s="77"/>
      <c r="AC620" s="206"/>
      <c r="AD620" s="34"/>
      <c r="AE620" s="34"/>
      <c r="AF620" s="34"/>
      <c r="AG620" s="34"/>
      <c r="AH620" s="34"/>
      <c r="AI620" s="85"/>
      <c r="AJ620" s="34"/>
      <c r="AK620" s="85"/>
      <c r="AL620" s="85"/>
      <c r="AM620" s="34"/>
      <c r="AN620" s="34"/>
      <c r="AO620" s="34"/>
      <c r="AP620" s="85"/>
      <c r="AQ620" s="84"/>
      <c r="AR620" s="86"/>
      <c r="AT620" s="77"/>
      <c r="AV620" s="203"/>
      <c r="AW620" s="34"/>
      <c r="AX620" s="34"/>
      <c r="AY620" s="93"/>
      <c r="AZ620" s="34"/>
      <c r="BA620" s="34"/>
    </row>
    <row r="621" spans="4:53" s="15" customFormat="1" ht="12.6" customHeight="1">
      <c r="D621" s="77"/>
      <c r="F621" s="206"/>
      <c r="G621" s="164"/>
      <c r="H621" s="164"/>
      <c r="I621" s="164"/>
      <c r="J621" s="164"/>
      <c r="K621" s="183"/>
      <c r="L621" s="164"/>
      <c r="M621" s="164"/>
      <c r="N621" s="186"/>
      <c r="O621" s="186"/>
      <c r="P621" s="164"/>
      <c r="Q621" s="164"/>
      <c r="R621" s="164"/>
      <c r="S621" s="164"/>
      <c r="T621" s="164"/>
      <c r="U621" s="164"/>
      <c r="V621" s="164"/>
      <c r="W621" s="164"/>
      <c r="X621" s="164"/>
      <c r="Y621" s="187"/>
      <c r="AA621" s="77"/>
      <c r="AC621" s="206"/>
      <c r="AD621" s="34"/>
      <c r="AE621" s="34"/>
      <c r="AF621" s="34"/>
      <c r="AG621" s="34"/>
      <c r="AH621" s="34"/>
      <c r="AI621" s="85"/>
      <c r="AJ621" s="34"/>
      <c r="AK621" s="85"/>
      <c r="AL621" s="85"/>
      <c r="AM621" s="34"/>
      <c r="AN621" s="34"/>
      <c r="AO621" s="34"/>
      <c r="AP621" s="85"/>
      <c r="AQ621" s="84"/>
      <c r="AR621" s="86"/>
      <c r="AT621" s="77"/>
      <c r="AV621" s="203"/>
      <c r="AW621" s="34"/>
      <c r="AX621" s="34"/>
      <c r="AY621" s="93"/>
      <c r="AZ621" s="34"/>
      <c r="BA621" s="34"/>
    </row>
    <row r="622" spans="4:53" s="15" customFormat="1" ht="12.6" customHeight="1">
      <c r="D622" s="77"/>
      <c r="F622" s="206"/>
      <c r="G622" s="164"/>
      <c r="H622" s="164"/>
      <c r="I622" s="164"/>
      <c r="J622" s="164"/>
      <c r="K622" s="183"/>
      <c r="L622" s="164"/>
      <c r="M622" s="164"/>
      <c r="N622" s="186"/>
      <c r="O622" s="186"/>
      <c r="P622" s="164"/>
      <c r="Q622" s="164"/>
      <c r="R622" s="164"/>
      <c r="S622" s="164"/>
      <c r="T622" s="164"/>
      <c r="U622" s="164"/>
      <c r="V622" s="164"/>
      <c r="W622" s="164"/>
      <c r="X622" s="164"/>
      <c r="Y622" s="187"/>
      <c r="AA622" s="77"/>
      <c r="AC622" s="206"/>
      <c r="AD622" s="34"/>
      <c r="AE622" s="34"/>
      <c r="AF622" s="34"/>
      <c r="AG622" s="34"/>
      <c r="AH622" s="34"/>
      <c r="AI622" s="85"/>
      <c r="AJ622" s="34"/>
      <c r="AK622" s="85"/>
      <c r="AL622" s="85"/>
      <c r="AM622" s="34"/>
      <c r="AN622" s="34"/>
      <c r="AO622" s="34"/>
      <c r="AP622" s="85"/>
      <c r="AQ622" s="84"/>
      <c r="AR622" s="86"/>
      <c r="AT622" s="77"/>
      <c r="AV622" s="203"/>
      <c r="AW622" s="34"/>
      <c r="AX622" s="34"/>
      <c r="AY622" s="93"/>
      <c r="AZ622" s="34"/>
      <c r="BA622" s="34"/>
    </row>
    <row r="623" spans="4:53" s="15" customFormat="1" ht="12.6" customHeight="1">
      <c r="D623" s="77"/>
      <c r="F623" s="206"/>
      <c r="G623" s="164"/>
      <c r="H623" s="164"/>
      <c r="I623" s="164"/>
      <c r="J623" s="164"/>
      <c r="K623" s="183"/>
      <c r="L623" s="164"/>
      <c r="M623" s="164"/>
      <c r="N623" s="186"/>
      <c r="O623" s="186"/>
      <c r="P623" s="164"/>
      <c r="Q623" s="164"/>
      <c r="R623" s="164"/>
      <c r="S623" s="164"/>
      <c r="T623" s="164"/>
      <c r="U623" s="164"/>
      <c r="V623" s="164"/>
      <c r="W623" s="164"/>
      <c r="X623" s="164"/>
      <c r="Y623" s="187"/>
      <c r="AA623" s="77"/>
      <c r="AC623" s="206"/>
      <c r="AD623" s="34"/>
      <c r="AE623" s="34"/>
      <c r="AF623" s="34"/>
      <c r="AG623" s="34"/>
      <c r="AH623" s="34"/>
      <c r="AI623" s="85"/>
      <c r="AJ623" s="34"/>
      <c r="AK623" s="85"/>
      <c r="AL623" s="85"/>
      <c r="AM623" s="34"/>
      <c r="AN623" s="34"/>
      <c r="AO623" s="34"/>
      <c r="AP623" s="85"/>
      <c r="AQ623" s="84"/>
      <c r="AR623" s="86"/>
      <c r="AT623" s="77"/>
      <c r="AV623" s="203"/>
      <c r="AW623" s="34"/>
      <c r="AX623" s="34"/>
      <c r="AY623" s="93"/>
      <c r="AZ623" s="34"/>
      <c r="BA623" s="34"/>
    </row>
    <row r="624" spans="4:53" s="15" customFormat="1" ht="12.6" customHeight="1">
      <c r="D624" s="77"/>
      <c r="F624" s="206"/>
      <c r="G624" s="164"/>
      <c r="H624" s="164"/>
      <c r="I624" s="164"/>
      <c r="J624" s="164"/>
      <c r="K624" s="183"/>
      <c r="L624" s="164"/>
      <c r="M624" s="164"/>
      <c r="N624" s="186"/>
      <c r="O624" s="186"/>
      <c r="P624" s="164"/>
      <c r="Q624" s="164"/>
      <c r="R624" s="164"/>
      <c r="S624" s="164"/>
      <c r="T624" s="164"/>
      <c r="U624" s="164"/>
      <c r="V624" s="164"/>
      <c r="W624" s="164"/>
      <c r="X624" s="164"/>
      <c r="Y624" s="187"/>
      <c r="AA624" s="77"/>
      <c r="AC624" s="206"/>
      <c r="AD624" s="34"/>
      <c r="AE624" s="34"/>
      <c r="AF624" s="34"/>
      <c r="AG624" s="34"/>
      <c r="AH624" s="34"/>
      <c r="AI624" s="85"/>
      <c r="AJ624" s="34"/>
      <c r="AK624" s="85"/>
      <c r="AL624" s="85"/>
      <c r="AM624" s="34"/>
      <c r="AN624" s="34"/>
      <c r="AO624" s="34"/>
      <c r="AP624" s="85"/>
      <c r="AQ624" s="84"/>
      <c r="AR624" s="86"/>
      <c r="AT624" s="77"/>
      <c r="AV624" s="203"/>
      <c r="AW624" s="34"/>
      <c r="AX624" s="34"/>
      <c r="AY624" s="93"/>
      <c r="AZ624" s="34"/>
      <c r="BA624" s="34"/>
    </row>
    <row r="625" spans="4:53" s="15" customFormat="1" ht="12.6" customHeight="1">
      <c r="D625" s="77"/>
      <c r="F625" s="206"/>
      <c r="G625" s="164"/>
      <c r="H625" s="164"/>
      <c r="I625" s="164"/>
      <c r="J625" s="164"/>
      <c r="K625" s="183"/>
      <c r="L625" s="164"/>
      <c r="M625" s="164"/>
      <c r="N625" s="186"/>
      <c r="O625" s="186"/>
      <c r="P625" s="164"/>
      <c r="Q625" s="164"/>
      <c r="R625" s="164"/>
      <c r="S625" s="164"/>
      <c r="T625" s="164"/>
      <c r="U625" s="164"/>
      <c r="V625" s="164"/>
      <c r="W625" s="164"/>
      <c r="X625" s="164"/>
      <c r="Y625" s="187"/>
      <c r="AA625" s="77"/>
      <c r="AC625" s="206"/>
      <c r="AD625" s="34"/>
      <c r="AE625" s="34"/>
      <c r="AF625" s="34"/>
      <c r="AG625" s="34"/>
      <c r="AH625" s="34"/>
      <c r="AI625" s="85"/>
      <c r="AJ625" s="34"/>
      <c r="AK625" s="85"/>
      <c r="AL625" s="85"/>
      <c r="AM625" s="34"/>
      <c r="AN625" s="34"/>
      <c r="AO625" s="34"/>
      <c r="AP625" s="85"/>
      <c r="AQ625" s="84"/>
      <c r="AR625" s="86"/>
      <c r="AT625" s="77"/>
      <c r="AV625" s="203"/>
      <c r="AW625" s="34"/>
      <c r="AX625" s="34"/>
      <c r="AY625" s="93"/>
      <c r="AZ625" s="34"/>
      <c r="BA625" s="34"/>
    </row>
    <row r="626" spans="4:53" s="15" customFormat="1" ht="12.6" customHeight="1">
      <c r="D626" s="77"/>
      <c r="F626" s="206"/>
      <c r="G626" s="164"/>
      <c r="H626" s="164"/>
      <c r="I626" s="164"/>
      <c r="J626" s="164"/>
      <c r="K626" s="183"/>
      <c r="L626" s="164"/>
      <c r="M626" s="164"/>
      <c r="N626" s="186"/>
      <c r="O626" s="186"/>
      <c r="P626" s="164"/>
      <c r="Q626" s="164"/>
      <c r="R626" s="164"/>
      <c r="S626" s="164"/>
      <c r="T626" s="164"/>
      <c r="U626" s="164"/>
      <c r="V626" s="164"/>
      <c r="W626" s="164"/>
      <c r="X626" s="164"/>
      <c r="Y626" s="187"/>
      <c r="AA626" s="77"/>
      <c r="AC626" s="206"/>
      <c r="AD626" s="34"/>
      <c r="AE626" s="34"/>
      <c r="AF626" s="34"/>
      <c r="AG626" s="34"/>
      <c r="AH626" s="34"/>
      <c r="AI626" s="85"/>
      <c r="AJ626" s="34"/>
      <c r="AK626" s="85"/>
      <c r="AL626" s="85"/>
      <c r="AM626" s="34"/>
      <c r="AN626" s="34"/>
      <c r="AO626" s="34"/>
      <c r="AP626" s="85"/>
      <c r="AQ626" s="84"/>
      <c r="AR626" s="86"/>
      <c r="AT626" s="77"/>
      <c r="AV626" s="203"/>
      <c r="AW626" s="34"/>
      <c r="AX626" s="34"/>
      <c r="AY626" s="93"/>
      <c r="AZ626" s="34"/>
      <c r="BA626" s="34"/>
    </row>
    <row r="627" spans="4:53" s="15" customFormat="1" ht="12.6" customHeight="1">
      <c r="D627" s="77"/>
      <c r="F627" s="206"/>
      <c r="G627" s="164"/>
      <c r="H627" s="164"/>
      <c r="I627" s="164"/>
      <c r="J627" s="164"/>
      <c r="K627" s="183"/>
      <c r="L627" s="164"/>
      <c r="M627" s="164"/>
      <c r="N627" s="186"/>
      <c r="O627" s="186"/>
      <c r="P627" s="164"/>
      <c r="Q627" s="164"/>
      <c r="R627" s="164"/>
      <c r="S627" s="164"/>
      <c r="T627" s="164"/>
      <c r="U627" s="164"/>
      <c r="V627" s="164"/>
      <c r="W627" s="164"/>
      <c r="X627" s="164"/>
      <c r="Y627" s="187"/>
      <c r="AA627" s="77"/>
      <c r="AC627" s="206"/>
      <c r="AD627" s="34"/>
      <c r="AE627" s="34"/>
      <c r="AF627" s="34"/>
      <c r="AG627" s="34"/>
      <c r="AH627" s="34"/>
      <c r="AI627" s="85"/>
      <c r="AJ627" s="34"/>
      <c r="AK627" s="85"/>
      <c r="AL627" s="85"/>
      <c r="AM627" s="34"/>
      <c r="AN627" s="34"/>
      <c r="AO627" s="34"/>
      <c r="AP627" s="85"/>
      <c r="AQ627" s="84"/>
      <c r="AR627" s="86"/>
      <c r="AT627" s="77"/>
      <c r="AV627" s="203"/>
      <c r="AW627" s="34"/>
      <c r="AX627" s="34"/>
      <c r="AY627" s="93"/>
      <c r="AZ627" s="34"/>
      <c r="BA627" s="34"/>
    </row>
    <row r="628" spans="4:53" s="15" customFormat="1" ht="12.6" customHeight="1">
      <c r="D628" s="77"/>
      <c r="F628" s="206"/>
      <c r="G628" s="164"/>
      <c r="H628" s="164"/>
      <c r="I628" s="164"/>
      <c r="J628" s="164"/>
      <c r="K628" s="183"/>
      <c r="L628" s="164"/>
      <c r="M628" s="164"/>
      <c r="N628" s="186"/>
      <c r="O628" s="186"/>
      <c r="P628" s="164"/>
      <c r="Q628" s="164"/>
      <c r="R628" s="164"/>
      <c r="S628" s="164"/>
      <c r="T628" s="164"/>
      <c r="U628" s="164"/>
      <c r="V628" s="164"/>
      <c r="W628" s="164"/>
      <c r="X628" s="164"/>
      <c r="Y628" s="187"/>
      <c r="AA628" s="77"/>
      <c r="AC628" s="206"/>
      <c r="AD628" s="34"/>
      <c r="AE628" s="34"/>
      <c r="AF628" s="34"/>
      <c r="AG628" s="34"/>
      <c r="AH628" s="34"/>
      <c r="AI628" s="85"/>
      <c r="AJ628" s="34"/>
      <c r="AK628" s="85"/>
      <c r="AL628" s="85"/>
      <c r="AM628" s="34"/>
      <c r="AN628" s="34"/>
      <c r="AO628" s="34"/>
      <c r="AP628" s="85"/>
      <c r="AQ628" s="84"/>
      <c r="AR628" s="86"/>
      <c r="AT628" s="77"/>
      <c r="AV628" s="203"/>
      <c r="AW628" s="34"/>
      <c r="AX628" s="34"/>
      <c r="AY628" s="93"/>
      <c r="AZ628" s="34"/>
      <c r="BA628" s="34"/>
    </row>
    <row r="629" spans="4:53" s="15" customFormat="1" ht="12.6" customHeight="1">
      <c r="D629" s="77"/>
      <c r="F629" s="206"/>
      <c r="G629" s="164"/>
      <c r="H629" s="164"/>
      <c r="I629" s="164"/>
      <c r="J629" s="164"/>
      <c r="K629" s="183"/>
      <c r="L629" s="164"/>
      <c r="M629" s="164"/>
      <c r="N629" s="186"/>
      <c r="O629" s="186"/>
      <c r="P629" s="164"/>
      <c r="Q629" s="164"/>
      <c r="R629" s="164"/>
      <c r="S629" s="164"/>
      <c r="T629" s="164"/>
      <c r="U629" s="164"/>
      <c r="V629" s="164"/>
      <c r="W629" s="164"/>
      <c r="X629" s="164"/>
      <c r="Y629" s="187"/>
      <c r="AA629" s="77"/>
      <c r="AC629" s="206"/>
      <c r="AD629" s="34"/>
      <c r="AE629" s="34"/>
      <c r="AF629" s="34"/>
      <c r="AG629" s="34"/>
      <c r="AH629" s="34"/>
      <c r="AI629" s="85"/>
      <c r="AJ629" s="34"/>
      <c r="AK629" s="85"/>
      <c r="AL629" s="85"/>
      <c r="AM629" s="34"/>
      <c r="AN629" s="34"/>
      <c r="AO629" s="34"/>
      <c r="AP629" s="85"/>
      <c r="AQ629" s="84"/>
      <c r="AR629" s="86"/>
      <c r="AT629" s="77"/>
      <c r="AV629" s="203"/>
      <c r="AW629" s="34"/>
      <c r="AX629" s="34"/>
      <c r="AY629" s="93"/>
      <c r="AZ629" s="34"/>
      <c r="BA629" s="34"/>
    </row>
    <row r="630" spans="4:53" s="15" customFormat="1" ht="12.6" customHeight="1">
      <c r="D630" s="77"/>
      <c r="F630" s="206"/>
      <c r="G630" s="164"/>
      <c r="H630" s="164"/>
      <c r="I630" s="164"/>
      <c r="J630" s="164"/>
      <c r="K630" s="183"/>
      <c r="L630" s="164"/>
      <c r="M630" s="164"/>
      <c r="N630" s="186"/>
      <c r="O630" s="186"/>
      <c r="P630" s="164"/>
      <c r="Q630" s="164"/>
      <c r="R630" s="164"/>
      <c r="S630" s="164"/>
      <c r="T630" s="164"/>
      <c r="U630" s="164"/>
      <c r="V630" s="164"/>
      <c r="W630" s="164"/>
      <c r="X630" s="164"/>
      <c r="Y630" s="187"/>
      <c r="AA630" s="77"/>
      <c r="AC630" s="206"/>
      <c r="AD630" s="34"/>
      <c r="AE630" s="34"/>
      <c r="AF630" s="34"/>
      <c r="AG630" s="34"/>
      <c r="AH630" s="34"/>
      <c r="AI630" s="85"/>
      <c r="AJ630" s="34"/>
      <c r="AK630" s="85"/>
      <c r="AL630" s="85"/>
      <c r="AM630" s="34"/>
      <c r="AN630" s="34"/>
      <c r="AO630" s="34"/>
      <c r="AP630" s="85"/>
      <c r="AQ630" s="84"/>
      <c r="AR630" s="86"/>
      <c r="AT630" s="77"/>
      <c r="AV630" s="203"/>
      <c r="AW630" s="34"/>
      <c r="AX630" s="34"/>
      <c r="AY630" s="93"/>
      <c r="AZ630" s="34"/>
      <c r="BA630" s="34"/>
    </row>
    <row r="631" spans="4:53" s="15" customFormat="1" ht="12.6" customHeight="1">
      <c r="D631" s="77"/>
      <c r="F631" s="206"/>
      <c r="G631" s="164"/>
      <c r="H631" s="164"/>
      <c r="I631" s="164"/>
      <c r="J631" s="164"/>
      <c r="K631" s="183"/>
      <c r="L631" s="164"/>
      <c r="M631" s="164"/>
      <c r="N631" s="186"/>
      <c r="O631" s="186"/>
      <c r="P631" s="164"/>
      <c r="Q631" s="164"/>
      <c r="R631" s="164"/>
      <c r="S631" s="164"/>
      <c r="T631" s="164"/>
      <c r="U631" s="164"/>
      <c r="V631" s="164"/>
      <c r="W631" s="164"/>
      <c r="X631" s="164"/>
      <c r="Y631" s="187"/>
      <c r="AA631" s="77"/>
      <c r="AC631" s="206"/>
      <c r="AD631" s="34"/>
      <c r="AE631" s="34"/>
      <c r="AF631" s="34"/>
      <c r="AG631" s="34"/>
      <c r="AH631" s="34"/>
      <c r="AI631" s="85"/>
      <c r="AJ631" s="34"/>
      <c r="AK631" s="85"/>
      <c r="AL631" s="85"/>
      <c r="AM631" s="34"/>
      <c r="AN631" s="34"/>
      <c r="AO631" s="34"/>
      <c r="AP631" s="85"/>
      <c r="AQ631" s="84"/>
      <c r="AR631" s="86"/>
      <c r="AT631" s="77"/>
      <c r="AV631" s="203"/>
      <c r="AW631" s="34"/>
      <c r="AX631" s="34"/>
      <c r="AY631" s="93"/>
      <c r="AZ631" s="34"/>
      <c r="BA631" s="34"/>
    </row>
    <row r="632" spans="4:53" s="15" customFormat="1" ht="12.6" customHeight="1">
      <c r="D632" s="77"/>
      <c r="F632" s="206"/>
      <c r="G632" s="164"/>
      <c r="H632" s="164"/>
      <c r="I632" s="164"/>
      <c r="J632" s="164"/>
      <c r="K632" s="183"/>
      <c r="L632" s="164"/>
      <c r="M632" s="164"/>
      <c r="N632" s="186"/>
      <c r="O632" s="186"/>
      <c r="P632" s="164"/>
      <c r="Q632" s="164"/>
      <c r="R632" s="164"/>
      <c r="S632" s="164"/>
      <c r="T632" s="164"/>
      <c r="U632" s="164"/>
      <c r="V632" s="164"/>
      <c r="W632" s="164"/>
      <c r="X632" s="164"/>
      <c r="Y632" s="187"/>
      <c r="AA632" s="77"/>
      <c r="AC632" s="206"/>
      <c r="AD632" s="34"/>
      <c r="AE632" s="34"/>
      <c r="AF632" s="34"/>
      <c r="AG632" s="34"/>
      <c r="AH632" s="34"/>
      <c r="AI632" s="85"/>
      <c r="AJ632" s="34"/>
      <c r="AK632" s="85"/>
      <c r="AL632" s="85"/>
      <c r="AM632" s="34"/>
      <c r="AN632" s="34"/>
      <c r="AO632" s="34"/>
      <c r="AP632" s="85"/>
      <c r="AQ632" s="84"/>
      <c r="AR632" s="86"/>
      <c r="AT632" s="77"/>
      <c r="AV632" s="203"/>
      <c r="AW632" s="34"/>
      <c r="AX632" s="34"/>
      <c r="AY632" s="93"/>
      <c r="AZ632" s="34"/>
      <c r="BA632" s="34"/>
    </row>
    <row r="633" spans="4:53" s="15" customFormat="1" ht="12.6" customHeight="1">
      <c r="D633" s="77"/>
      <c r="F633" s="206"/>
      <c r="G633" s="164"/>
      <c r="H633" s="164"/>
      <c r="I633" s="164"/>
      <c r="J633" s="164"/>
      <c r="K633" s="183"/>
      <c r="L633" s="164"/>
      <c r="M633" s="164"/>
      <c r="N633" s="186"/>
      <c r="O633" s="186"/>
      <c r="P633" s="164"/>
      <c r="Q633" s="164"/>
      <c r="R633" s="164"/>
      <c r="S633" s="164"/>
      <c r="T633" s="164"/>
      <c r="U633" s="164"/>
      <c r="V633" s="164"/>
      <c r="W633" s="164"/>
      <c r="X633" s="164"/>
      <c r="Y633" s="187"/>
      <c r="AA633" s="77"/>
      <c r="AC633" s="206"/>
      <c r="AD633" s="34"/>
      <c r="AE633" s="34"/>
      <c r="AF633" s="34"/>
      <c r="AG633" s="34"/>
      <c r="AH633" s="34"/>
      <c r="AI633" s="85"/>
      <c r="AJ633" s="34"/>
      <c r="AK633" s="85"/>
      <c r="AL633" s="85"/>
      <c r="AM633" s="34"/>
      <c r="AN633" s="34"/>
      <c r="AO633" s="34"/>
      <c r="AP633" s="85"/>
      <c r="AQ633" s="84"/>
      <c r="AR633" s="86"/>
      <c r="AT633" s="77"/>
      <c r="AV633" s="203"/>
      <c r="AW633" s="34"/>
      <c r="AX633" s="34"/>
      <c r="AY633" s="93"/>
      <c r="AZ633" s="34"/>
      <c r="BA633" s="34"/>
    </row>
    <row r="634" spans="4:53" s="15" customFormat="1" ht="12.6" customHeight="1">
      <c r="D634" s="77"/>
      <c r="F634" s="206"/>
      <c r="G634" s="164"/>
      <c r="H634" s="164"/>
      <c r="I634" s="164"/>
      <c r="J634" s="164"/>
      <c r="K634" s="183"/>
      <c r="L634" s="164"/>
      <c r="M634" s="164"/>
      <c r="N634" s="186"/>
      <c r="O634" s="186"/>
      <c r="P634" s="164"/>
      <c r="Q634" s="164"/>
      <c r="R634" s="164"/>
      <c r="S634" s="164"/>
      <c r="T634" s="164"/>
      <c r="U634" s="164"/>
      <c r="V634" s="164"/>
      <c r="W634" s="164"/>
      <c r="X634" s="164"/>
      <c r="Y634" s="187"/>
      <c r="AA634" s="77"/>
      <c r="AC634" s="206"/>
      <c r="AD634" s="34"/>
      <c r="AE634" s="34"/>
      <c r="AF634" s="34"/>
      <c r="AG634" s="34"/>
      <c r="AH634" s="34"/>
      <c r="AI634" s="85"/>
      <c r="AJ634" s="34"/>
      <c r="AK634" s="85"/>
      <c r="AL634" s="85"/>
      <c r="AM634" s="34"/>
      <c r="AN634" s="34"/>
      <c r="AO634" s="34"/>
      <c r="AP634" s="85"/>
      <c r="AQ634" s="84"/>
      <c r="AR634" s="86"/>
      <c r="AT634" s="77"/>
      <c r="AV634" s="203"/>
      <c r="AW634" s="34"/>
      <c r="AX634" s="34"/>
      <c r="AY634" s="93"/>
      <c r="AZ634" s="34"/>
      <c r="BA634" s="34"/>
    </row>
    <row r="635" spans="4:53" s="15" customFormat="1" ht="12.6" customHeight="1">
      <c r="D635" s="77"/>
      <c r="F635" s="206"/>
      <c r="G635" s="164"/>
      <c r="H635" s="164"/>
      <c r="I635" s="164"/>
      <c r="J635" s="164"/>
      <c r="K635" s="183"/>
      <c r="L635" s="164"/>
      <c r="M635" s="164"/>
      <c r="N635" s="186"/>
      <c r="O635" s="186"/>
      <c r="P635" s="164"/>
      <c r="Q635" s="164"/>
      <c r="R635" s="164"/>
      <c r="S635" s="164"/>
      <c r="T635" s="164"/>
      <c r="U635" s="164"/>
      <c r="V635" s="164"/>
      <c r="W635" s="164"/>
      <c r="X635" s="164"/>
      <c r="Y635" s="187"/>
      <c r="AA635" s="77"/>
      <c r="AC635" s="206"/>
      <c r="AD635" s="34"/>
      <c r="AE635" s="34"/>
      <c r="AF635" s="34"/>
      <c r="AG635" s="34"/>
      <c r="AH635" s="34"/>
      <c r="AI635" s="85"/>
      <c r="AJ635" s="34"/>
      <c r="AK635" s="85"/>
      <c r="AL635" s="85"/>
      <c r="AM635" s="34"/>
      <c r="AN635" s="34"/>
      <c r="AO635" s="34"/>
      <c r="AP635" s="85"/>
      <c r="AQ635" s="84"/>
      <c r="AR635" s="86"/>
      <c r="AT635" s="77"/>
      <c r="AV635" s="203"/>
      <c r="AW635" s="34"/>
      <c r="AX635" s="34"/>
      <c r="AY635" s="93"/>
      <c r="AZ635" s="34"/>
      <c r="BA635" s="34"/>
    </row>
    <row r="636" spans="4:53" s="15" customFormat="1" ht="12.6" customHeight="1">
      <c r="D636" s="77"/>
      <c r="F636" s="206"/>
      <c r="G636" s="164"/>
      <c r="H636" s="164"/>
      <c r="I636" s="164"/>
      <c r="J636" s="164"/>
      <c r="K636" s="183"/>
      <c r="L636" s="164"/>
      <c r="M636" s="164"/>
      <c r="N636" s="186"/>
      <c r="O636" s="186"/>
      <c r="P636" s="164"/>
      <c r="Q636" s="164"/>
      <c r="R636" s="164"/>
      <c r="S636" s="164"/>
      <c r="T636" s="164"/>
      <c r="U636" s="164"/>
      <c r="V636" s="164"/>
      <c r="W636" s="164"/>
      <c r="X636" s="164"/>
      <c r="Y636" s="187"/>
      <c r="AA636" s="77"/>
      <c r="AC636" s="206"/>
      <c r="AD636" s="34"/>
      <c r="AE636" s="34"/>
      <c r="AF636" s="34"/>
      <c r="AG636" s="34"/>
      <c r="AH636" s="34"/>
      <c r="AI636" s="85"/>
      <c r="AJ636" s="34"/>
      <c r="AK636" s="85"/>
      <c r="AL636" s="85"/>
      <c r="AM636" s="34"/>
      <c r="AN636" s="34"/>
      <c r="AO636" s="34"/>
      <c r="AP636" s="85"/>
      <c r="AQ636" s="84"/>
      <c r="AR636" s="86"/>
      <c r="AT636" s="77"/>
      <c r="AV636" s="203"/>
      <c r="AW636" s="34"/>
      <c r="AX636" s="34"/>
      <c r="AY636" s="93"/>
      <c r="AZ636" s="34"/>
      <c r="BA636" s="34"/>
    </row>
    <row r="637" spans="4:53" s="15" customFormat="1" ht="12.6" customHeight="1">
      <c r="D637" s="77"/>
      <c r="F637" s="206"/>
      <c r="G637" s="164"/>
      <c r="H637" s="164"/>
      <c r="I637" s="164"/>
      <c r="J637" s="164"/>
      <c r="K637" s="183"/>
      <c r="L637" s="164"/>
      <c r="M637" s="164"/>
      <c r="N637" s="186"/>
      <c r="O637" s="186"/>
      <c r="P637" s="164"/>
      <c r="Q637" s="164"/>
      <c r="R637" s="164"/>
      <c r="S637" s="164"/>
      <c r="T637" s="164"/>
      <c r="U637" s="164"/>
      <c r="V637" s="164"/>
      <c r="W637" s="164"/>
      <c r="X637" s="164"/>
      <c r="Y637" s="187"/>
      <c r="AA637" s="77"/>
      <c r="AC637" s="206"/>
      <c r="AD637" s="34"/>
      <c r="AE637" s="34"/>
      <c r="AF637" s="34"/>
      <c r="AG637" s="34"/>
      <c r="AH637" s="34"/>
      <c r="AI637" s="85"/>
      <c r="AJ637" s="34"/>
      <c r="AK637" s="85"/>
      <c r="AL637" s="85"/>
      <c r="AM637" s="34"/>
      <c r="AN637" s="34"/>
      <c r="AO637" s="34"/>
      <c r="AP637" s="85"/>
      <c r="AQ637" s="84"/>
      <c r="AR637" s="86"/>
      <c r="AT637" s="77"/>
      <c r="AV637" s="203"/>
      <c r="AW637" s="34"/>
      <c r="AX637" s="34"/>
      <c r="AY637" s="93"/>
      <c r="AZ637" s="34"/>
      <c r="BA637" s="34"/>
    </row>
    <row r="638" spans="4:53" s="15" customFormat="1" ht="12.6" customHeight="1">
      <c r="D638" s="77"/>
      <c r="F638" s="206"/>
      <c r="G638" s="164"/>
      <c r="H638" s="164"/>
      <c r="I638" s="164"/>
      <c r="J638" s="164"/>
      <c r="K638" s="183"/>
      <c r="L638" s="164"/>
      <c r="M638" s="164"/>
      <c r="N638" s="186"/>
      <c r="O638" s="186"/>
      <c r="P638" s="164"/>
      <c r="Q638" s="164"/>
      <c r="R638" s="164"/>
      <c r="S638" s="164"/>
      <c r="T638" s="164"/>
      <c r="U638" s="164"/>
      <c r="V638" s="164"/>
      <c r="W638" s="164"/>
      <c r="X638" s="164"/>
      <c r="Y638" s="187"/>
      <c r="AA638" s="77"/>
      <c r="AC638" s="206"/>
      <c r="AD638" s="34"/>
      <c r="AE638" s="34"/>
      <c r="AF638" s="34"/>
      <c r="AG638" s="34"/>
      <c r="AH638" s="34"/>
      <c r="AI638" s="85"/>
      <c r="AJ638" s="34"/>
      <c r="AK638" s="85"/>
      <c r="AL638" s="85"/>
      <c r="AM638" s="34"/>
      <c r="AN638" s="34"/>
      <c r="AO638" s="34"/>
      <c r="AP638" s="85"/>
      <c r="AQ638" s="84"/>
      <c r="AR638" s="86"/>
      <c r="AT638" s="77"/>
      <c r="AV638" s="203"/>
      <c r="AW638" s="34"/>
      <c r="AX638" s="34"/>
      <c r="AY638" s="93"/>
      <c r="AZ638" s="34"/>
      <c r="BA638" s="34"/>
    </row>
    <row r="639" spans="4:53" s="15" customFormat="1" ht="12.6" customHeight="1">
      <c r="D639" s="77"/>
      <c r="F639" s="206"/>
      <c r="G639" s="164"/>
      <c r="H639" s="164"/>
      <c r="I639" s="164"/>
      <c r="J639" s="164"/>
      <c r="K639" s="183"/>
      <c r="L639" s="164"/>
      <c r="M639" s="164"/>
      <c r="N639" s="186"/>
      <c r="O639" s="186"/>
      <c r="P639" s="164"/>
      <c r="Q639" s="164"/>
      <c r="R639" s="164"/>
      <c r="S639" s="164"/>
      <c r="T639" s="164"/>
      <c r="U639" s="164"/>
      <c r="V639" s="164"/>
      <c r="W639" s="164"/>
      <c r="X639" s="164"/>
      <c r="Y639" s="187"/>
      <c r="AA639" s="77"/>
      <c r="AC639" s="206"/>
      <c r="AD639" s="34"/>
      <c r="AE639" s="34"/>
      <c r="AF639" s="34"/>
      <c r="AG639" s="34"/>
      <c r="AH639" s="34"/>
      <c r="AI639" s="85"/>
      <c r="AJ639" s="34"/>
      <c r="AK639" s="85"/>
      <c r="AL639" s="85"/>
      <c r="AM639" s="34"/>
      <c r="AN639" s="34"/>
      <c r="AO639" s="34"/>
      <c r="AP639" s="85"/>
      <c r="AQ639" s="84"/>
      <c r="AR639" s="86"/>
      <c r="AT639" s="77"/>
      <c r="AV639" s="203"/>
      <c r="AW639" s="34"/>
      <c r="AX639" s="34"/>
      <c r="AY639" s="93"/>
      <c r="AZ639" s="34"/>
      <c r="BA639" s="34"/>
    </row>
    <row r="640" spans="4:53" s="15" customFormat="1" ht="12.6" customHeight="1">
      <c r="D640" s="77"/>
      <c r="F640" s="206"/>
      <c r="G640" s="164"/>
      <c r="H640" s="164"/>
      <c r="I640" s="164"/>
      <c r="J640" s="164"/>
      <c r="K640" s="183"/>
      <c r="L640" s="164"/>
      <c r="M640" s="164"/>
      <c r="N640" s="186"/>
      <c r="O640" s="186"/>
      <c r="P640" s="164"/>
      <c r="Q640" s="164"/>
      <c r="R640" s="164"/>
      <c r="S640" s="164"/>
      <c r="T640" s="164"/>
      <c r="U640" s="164"/>
      <c r="V640" s="164"/>
      <c r="W640" s="164"/>
      <c r="X640" s="164"/>
      <c r="Y640" s="187"/>
      <c r="AA640" s="77"/>
      <c r="AC640" s="206"/>
      <c r="AD640" s="34"/>
      <c r="AE640" s="34"/>
      <c r="AF640" s="34"/>
      <c r="AG640" s="34"/>
      <c r="AH640" s="34"/>
      <c r="AI640" s="85"/>
      <c r="AJ640" s="34"/>
      <c r="AK640" s="85"/>
      <c r="AL640" s="85"/>
      <c r="AM640" s="34"/>
      <c r="AN640" s="34"/>
      <c r="AO640" s="34"/>
      <c r="AP640" s="85"/>
      <c r="AQ640" s="84"/>
      <c r="AR640" s="86"/>
      <c r="AT640" s="77"/>
      <c r="AV640" s="203"/>
      <c r="AW640" s="34"/>
      <c r="AX640" s="34"/>
      <c r="AY640" s="93"/>
      <c r="AZ640" s="34"/>
      <c r="BA640" s="34"/>
    </row>
    <row r="641" spans="4:53" s="15" customFormat="1" ht="12.6" customHeight="1">
      <c r="D641" s="77"/>
      <c r="F641" s="206"/>
      <c r="G641" s="164"/>
      <c r="H641" s="164"/>
      <c r="I641" s="164"/>
      <c r="J641" s="164"/>
      <c r="K641" s="183"/>
      <c r="L641" s="164"/>
      <c r="M641" s="164"/>
      <c r="N641" s="186"/>
      <c r="O641" s="186"/>
      <c r="P641" s="164"/>
      <c r="Q641" s="164"/>
      <c r="R641" s="164"/>
      <c r="S641" s="164"/>
      <c r="T641" s="164"/>
      <c r="U641" s="164"/>
      <c r="V641" s="164"/>
      <c r="W641" s="164"/>
      <c r="X641" s="164"/>
      <c r="Y641" s="187"/>
      <c r="AA641" s="77"/>
      <c r="AC641" s="206"/>
      <c r="AD641" s="34"/>
      <c r="AE641" s="34"/>
      <c r="AF641" s="34"/>
      <c r="AG641" s="34"/>
      <c r="AH641" s="34"/>
      <c r="AI641" s="85"/>
      <c r="AJ641" s="34"/>
      <c r="AK641" s="85"/>
      <c r="AL641" s="85"/>
      <c r="AM641" s="34"/>
      <c r="AN641" s="34"/>
      <c r="AO641" s="34"/>
      <c r="AP641" s="85"/>
      <c r="AQ641" s="84"/>
      <c r="AR641" s="86"/>
      <c r="AT641" s="77"/>
      <c r="AV641" s="203"/>
      <c r="AW641" s="34"/>
      <c r="AX641" s="34"/>
      <c r="AY641" s="93"/>
      <c r="AZ641" s="34"/>
      <c r="BA641" s="34"/>
    </row>
    <row r="642" spans="4:53" s="15" customFormat="1" ht="12.6" customHeight="1">
      <c r="D642" s="77"/>
      <c r="F642" s="206"/>
      <c r="G642" s="164"/>
      <c r="H642" s="164"/>
      <c r="I642" s="164"/>
      <c r="J642" s="164"/>
      <c r="K642" s="183"/>
      <c r="L642" s="164"/>
      <c r="M642" s="164"/>
      <c r="N642" s="186"/>
      <c r="O642" s="186"/>
      <c r="P642" s="164"/>
      <c r="Q642" s="164"/>
      <c r="R642" s="164"/>
      <c r="S642" s="164"/>
      <c r="T642" s="164"/>
      <c r="U642" s="164"/>
      <c r="V642" s="164"/>
      <c r="W642" s="164"/>
      <c r="X642" s="164"/>
      <c r="Y642" s="187"/>
      <c r="AA642" s="77"/>
      <c r="AC642" s="206"/>
      <c r="AD642" s="34"/>
      <c r="AE642" s="34"/>
      <c r="AF642" s="34"/>
      <c r="AG642" s="34"/>
      <c r="AH642" s="34"/>
      <c r="AI642" s="85"/>
      <c r="AJ642" s="34"/>
      <c r="AK642" s="85"/>
      <c r="AL642" s="85"/>
      <c r="AM642" s="34"/>
      <c r="AN642" s="34"/>
      <c r="AO642" s="34"/>
      <c r="AP642" s="85"/>
      <c r="AQ642" s="84"/>
      <c r="AR642" s="86"/>
      <c r="AT642" s="77"/>
      <c r="AV642" s="203"/>
      <c r="AW642" s="34"/>
      <c r="AX642" s="34"/>
      <c r="AY642" s="93"/>
      <c r="AZ642" s="34"/>
      <c r="BA642" s="34"/>
    </row>
    <row r="643" spans="4:53" s="15" customFormat="1" ht="12.6" customHeight="1">
      <c r="D643" s="77"/>
      <c r="F643" s="206"/>
      <c r="G643" s="164"/>
      <c r="H643" s="164"/>
      <c r="I643" s="164"/>
      <c r="J643" s="164"/>
      <c r="K643" s="183"/>
      <c r="L643" s="164"/>
      <c r="M643" s="164"/>
      <c r="N643" s="186"/>
      <c r="O643" s="186"/>
      <c r="P643" s="164"/>
      <c r="Q643" s="164"/>
      <c r="R643" s="164"/>
      <c r="S643" s="164"/>
      <c r="T643" s="164"/>
      <c r="U643" s="164"/>
      <c r="V643" s="164"/>
      <c r="W643" s="164"/>
      <c r="X643" s="164"/>
      <c r="Y643" s="187"/>
      <c r="AA643" s="77"/>
      <c r="AC643" s="206"/>
      <c r="AD643" s="34"/>
      <c r="AE643" s="34"/>
      <c r="AF643" s="34"/>
      <c r="AG643" s="34"/>
      <c r="AH643" s="34"/>
      <c r="AI643" s="85"/>
      <c r="AJ643" s="34"/>
      <c r="AK643" s="85"/>
      <c r="AL643" s="85"/>
      <c r="AM643" s="34"/>
      <c r="AN643" s="34"/>
      <c r="AO643" s="34"/>
      <c r="AP643" s="85"/>
      <c r="AQ643" s="84"/>
      <c r="AR643" s="86"/>
      <c r="AT643" s="77"/>
      <c r="AV643" s="203"/>
      <c r="AW643" s="34"/>
      <c r="AX643" s="34"/>
      <c r="AY643" s="93"/>
      <c r="AZ643" s="34"/>
      <c r="BA643" s="34"/>
    </row>
    <row r="644" spans="4:53" s="15" customFormat="1" ht="12.6" customHeight="1">
      <c r="D644" s="77"/>
      <c r="F644" s="206"/>
      <c r="G644" s="164"/>
      <c r="H644" s="164"/>
      <c r="I644" s="164"/>
      <c r="J644" s="164"/>
      <c r="K644" s="183"/>
      <c r="L644" s="164"/>
      <c r="M644" s="164"/>
      <c r="N644" s="186"/>
      <c r="O644" s="186"/>
      <c r="P644" s="164"/>
      <c r="Q644" s="164"/>
      <c r="R644" s="164"/>
      <c r="S644" s="164"/>
      <c r="T644" s="164"/>
      <c r="U644" s="164"/>
      <c r="V644" s="164"/>
      <c r="W644" s="164"/>
      <c r="X644" s="164"/>
      <c r="Y644" s="187"/>
      <c r="AA644" s="77"/>
      <c r="AC644" s="206"/>
      <c r="AD644" s="34"/>
      <c r="AE644" s="34"/>
      <c r="AF644" s="34"/>
      <c r="AG644" s="34"/>
      <c r="AH644" s="34"/>
      <c r="AI644" s="85"/>
      <c r="AJ644" s="34"/>
      <c r="AK644" s="85"/>
      <c r="AL644" s="85"/>
      <c r="AM644" s="34"/>
      <c r="AN644" s="34"/>
      <c r="AO644" s="34"/>
      <c r="AP644" s="85"/>
      <c r="AQ644" s="84"/>
      <c r="AR644" s="86"/>
      <c r="AT644" s="77"/>
      <c r="AV644" s="203"/>
      <c r="AW644" s="34"/>
      <c r="AX644" s="34"/>
      <c r="AY644" s="93"/>
      <c r="AZ644" s="34"/>
      <c r="BA644" s="34"/>
    </row>
    <row r="645" spans="4:53" s="15" customFormat="1" ht="12.6" customHeight="1">
      <c r="D645" s="77"/>
      <c r="F645" s="206"/>
      <c r="G645" s="164"/>
      <c r="H645" s="164"/>
      <c r="I645" s="164"/>
      <c r="J645" s="164"/>
      <c r="K645" s="183"/>
      <c r="L645" s="164"/>
      <c r="M645" s="164"/>
      <c r="N645" s="186"/>
      <c r="O645" s="186"/>
      <c r="P645" s="164"/>
      <c r="Q645" s="164"/>
      <c r="R645" s="164"/>
      <c r="S645" s="164"/>
      <c r="T645" s="164"/>
      <c r="U645" s="164"/>
      <c r="V645" s="164"/>
      <c r="W645" s="164"/>
      <c r="X645" s="164"/>
      <c r="Y645" s="187"/>
      <c r="AA645" s="77"/>
      <c r="AC645" s="206"/>
      <c r="AD645" s="34"/>
      <c r="AE645" s="34"/>
      <c r="AF645" s="34"/>
      <c r="AG645" s="34"/>
      <c r="AH645" s="34"/>
      <c r="AI645" s="85"/>
      <c r="AJ645" s="34"/>
      <c r="AK645" s="85"/>
      <c r="AL645" s="85"/>
      <c r="AM645" s="34"/>
      <c r="AN645" s="34"/>
      <c r="AO645" s="34"/>
      <c r="AP645" s="85"/>
      <c r="AQ645" s="84"/>
      <c r="AR645" s="86"/>
      <c r="AT645" s="77"/>
      <c r="AV645" s="203"/>
      <c r="AW645" s="34"/>
      <c r="AX645" s="34"/>
      <c r="AY645" s="93"/>
      <c r="AZ645" s="34"/>
      <c r="BA645" s="34"/>
    </row>
    <row r="646" spans="4:53" s="15" customFormat="1" ht="12.6" customHeight="1">
      <c r="D646" s="77"/>
      <c r="F646" s="206"/>
      <c r="G646" s="164"/>
      <c r="H646" s="164"/>
      <c r="I646" s="164"/>
      <c r="J646" s="164"/>
      <c r="K646" s="183"/>
      <c r="L646" s="164"/>
      <c r="M646" s="164"/>
      <c r="N646" s="186"/>
      <c r="O646" s="186"/>
      <c r="P646" s="164"/>
      <c r="Q646" s="164"/>
      <c r="R646" s="164"/>
      <c r="S646" s="164"/>
      <c r="T646" s="164"/>
      <c r="U646" s="164"/>
      <c r="V646" s="164"/>
      <c r="W646" s="164"/>
      <c r="X646" s="164"/>
      <c r="Y646" s="187"/>
      <c r="AA646" s="77"/>
      <c r="AC646" s="206"/>
      <c r="AD646" s="34"/>
      <c r="AE646" s="34"/>
      <c r="AF646" s="34"/>
      <c r="AG646" s="34"/>
      <c r="AH646" s="34"/>
      <c r="AI646" s="85"/>
      <c r="AJ646" s="34"/>
      <c r="AK646" s="85"/>
      <c r="AL646" s="85"/>
      <c r="AM646" s="34"/>
      <c r="AN646" s="34"/>
      <c r="AO646" s="34"/>
      <c r="AP646" s="85"/>
      <c r="AQ646" s="84"/>
      <c r="AR646" s="86"/>
      <c r="AT646" s="77"/>
      <c r="AV646" s="203"/>
      <c r="AW646" s="34"/>
      <c r="AX646" s="34"/>
      <c r="AY646" s="93"/>
      <c r="AZ646" s="34"/>
      <c r="BA646" s="34"/>
    </row>
    <row r="647" spans="4:53" s="15" customFormat="1" ht="12.6" customHeight="1">
      <c r="D647" s="77"/>
      <c r="F647" s="206"/>
      <c r="G647" s="164"/>
      <c r="H647" s="164"/>
      <c r="I647" s="164"/>
      <c r="J647" s="164"/>
      <c r="K647" s="183"/>
      <c r="L647" s="164"/>
      <c r="M647" s="164"/>
      <c r="N647" s="186"/>
      <c r="O647" s="186"/>
      <c r="P647" s="164"/>
      <c r="Q647" s="164"/>
      <c r="R647" s="164"/>
      <c r="S647" s="164"/>
      <c r="T647" s="164"/>
      <c r="U647" s="164"/>
      <c r="V647" s="164"/>
      <c r="W647" s="164"/>
      <c r="X647" s="164"/>
      <c r="Y647" s="187"/>
      <c r="AA647" s="77"/>
      <c r="AC647" s="206"/>
      <c r="AD647" s="34"/>
      <c r="AE647" s="34"/>
      <c r="AF647" s="34"/>
      <c r="AG647" s="34"/>
      <c r="AH647" s="34"/>
      <c r="AI647" s="85"/>
      <c r="AJ647" s="34"/>
      <c r="AK647" s="85"/>
      <c r="AL647" s="85"/>
      <c r="AM647" s="34"/>
      <c r="AN647" s="34"/>
      <c r="AO647" s="34"/>
      <c r="AP647" s="85"/>
      <c r="AQ647" s="84"/>
      <c r="AR647" s="86"/>
      <c r="AT647" s="77"/>
      <c r="AV647" s="203"/>
      <c r="AW647" s="34"/>
      <c r="AX647" s="34"/>
      <c r="AY647" s="93"/>
      <c r="AZ647" s="34"/>
      <c r="BA647" s="34"/>
    </row>
    <row r="648" spans="4:53" s="15" customFormat="1" ht="12.6" customHeight="1">
      <c r="D648" s="77"/>
      <c r="F648" s="206"/>
      <c r="G648" s="164"/>
      <c r="H648" s="164"/>
      <c r="I648" s="164"/>
      <c r="J648" s="164"/>
      <c r="K648" s="183"/>
      <c r="L648" s="164"/>
      <c r="M648" s="164"/>
      <c r="N648" s="186"/>
      <c r="O648" s="186"/>
      <c r="P648" s="164"/>
      <c r="Q648" s="164"/>
      <c r="R648" s="164"/>
      <c r="S648" s="164"/>
      <c r="T648" s="164"/>
      <c r="U648" s="164"/>
      <c r="V648" s="164"/>
      <c r="W648" s="164"/>
      <c r="X648" s="164"/>
      <c r="Y648" s="187"/>
      <c r="AA648" s="77"/>
      <c r="AC648" s="206"/>
      <c r="AD648" s="34"/>
      <c r="AE648" s="34"/>
      <c r="AF648" s="34"/>
      <c r="AG648" s="34"/>
      <c r="AH648" s="34"/>
      <c r="AI648" s="85"/>
      <c r="AJ648" s="34"/>
      <c r="AK648" s="85"/>
      <c r="AL648" s="85"/>
      <c r="AM648" s="34"/>
      <c r="AN648" s="34"/>
      <c r="AO648" s="34"/>
      <c r="AP648" s="85"/>
      <c r="AQ648" s="84"/>
      <c r="AR648" s="86"/>
      <c r="AT648" s="77"/>
      <c r="AV648" s="203"/>
      <c r="AW648" s="34"/>
      <c r="AX648" s="34"/>
      <c r="AY648" s="93"/>
      <c r="AZ648" s="34"/>
      <c r="BA648" s="34"/>
    </row>
    <row r="649" spans="4:53" s="15" customFormat="1" ht="12.6" customHeight="1">
      <c r="D649" s="77"/>
      <c r="F649" s="206"/>
      <c r="G649" s="164"/>
      <c r="H649" s="164"/>
      <c r="I649" s="164"/>
      <c r="J649" s="164"/>
      <c r="K649" s="183"/>
      <c r="L649" s="164"/>
      <c r="M649" s="164"/>
      <c r="N649" s="186"/>
      <c r="O649" s="186"/>
      <c r="P649" s="164"/>
      <c r="Q649" s="164"/>
      <c r="R649" s="164"/>
      <c r="S649" s="164"/>
      <c r="T649" s="164"/>
      <c r="U649" s="164"/>
      <c r="V649" s="164"/>
      <c r="W649" s="164"/>
      <c r="X649" s="164"/>
      <c r="Y649" s="187"/>
      <c r="AA649" s="77"/>
      <c r="AC649" s="206"/>
      <c r="AD649" s="34"/>
      <c r="AE649" s="34"/>
      <c r="AF649" s="34"/>
      <c r="AG649" s="34"/>
      <c r="AH649" s="34"/>
      <c r="AI649" s="85"/>
      <c r="AJ649" s="34"/>
      <c r="AK649" s="85"/>
      <c r="AL649" s="85"/>
      <c r="AM649" s="34"/>
      <c r="AN649" s="34"/>
      <c r="AO649" s="34"/>
      <c r="AP649" s="85"/>
      <c r="AQ649" s="84"/>
      <c r="AR649" s="86"/>
      <c r="AT649" s="77"/>
      <c r="AV649" s="203"/>
      <c r="AW649" s="34"/>
      <c r="AX649" s="34"/>
      <c r="AY649" s="93"/>
      <c r="AZ649" s="34"/>
      <c r="BA649" s="34"/>
    </row>
    <row r="650" spans="4:53" s="15" customFormat="1" ht="12.6" customHeight="1">
      <c r="D650" s="77"/>
      <c r="F650" s="206"/>
      <c r="G650" s="164"/>
      <c r="H650" s="164"/>
      <c r="I650" s="164"/>
      <c r="J650" s="164"/>
      <c r="K650" s="183"/>
      <c r="L650" s="164"/>
      <c r="M650" s="164"/>
      <c r="N650" s="186"/>
      <c r="O650" s="186"/>
      <c r="P650" s="164"/>
      <c r="Q650" s="164"/>
      <c r="R650" s="164"/>
      <c r="S650" s="164"/>
      <c r="T650" s="164"/>
      <c r="U650" s="164"/>
      <c r="V650" s="164"/>
      <c r="W650" s="164"/>
      <c r="X650" s="164"/>
      <c r="Y650" s="187"/>
      <c r="AA650" s="77"/>
      <c r="AC650" s="206"/>
      <c r="AD650" s="34"/>
      <c r="AE650" s="34"/>
      <c r="AF650" s="34"/>
      <c r="AG650" s="34"/>
      <c r="AH650" s="34"/>
      <c r="AI650" s="85"/>
      <c r="AJ650" s="34"/>
      <c r="AK650" s="85"/>
      <c r="AL650" s="85"/>
      <c r="AM650" s="34"/>
      <c r="AN650" s="34"/>
      <c r="AO650" s="34"/>
      <c r="AP650" s="85"/>
      <c r="AQ650" s="84"/>
      <c r="AR650" s="86"/>
      <c r="AT650" s="77"/>
      <c r="AV650" s="203"/>
      <c r="AW650" s="34"/>
      <c r="AX650" s="34"/>
      <c r="AY650" s="93"/>
      <c r="AZ650" s="34"/>
      <c r="BA650" s="34"/>
    </row>
    <row r="651" spans="4:53" s="15" customFormat="1" ht="12.6" customHeight="1">
      <c r="D651" s="77"/>
      <c r="F651" s="206"/>
      <c r="G651" s="164"/>
      <c r="H651" s="164"/>
      <c r="I651" s="164"/>
      <c r="J651" s="164"/>
      <c r="K651" s="183"/>
      <c r="L651" s="164"/>
      <c r="M651" s="164"/>
      <c r="N651" s="186"/>
      <c r="O651" s="186"/>
      <c r="P651" s="164"/>
      <c r="Q651" s="164"/>
      <c r="R651" s="164"/>
      <c r="S651" s="164"/>
      <c r="T651" s="164"/>
      <c r="U651" s="164"/>
      <c r="V651" s="164"/>
      <c r="W651" s="164"/>
      <c r="X651" s="164"/>
      <c r="Y651" s="187"/>
      <c r="AA651" s="77"/>
      <c r="AC651" s="206"/>
      <c r="AD651" s="34"/>
      <c r="AE651" s="34"/>
      <c r="AF651" s="34"/>
      <c r="AG651" s="34"/>
      <c r="AH651" s="34"/>
      <c r="AI651" s="85"/>
      <c r="AJ651" s="34"/>
      <c r="AK651" s="85"/>
      <c r="AL651" s="85"/>
      <c r="AM651" s="34"/>
      <c r="AN651" s="34"/>
      <c r="AO651" s="34"/>
      <c r="AP651" s="85"/>
      <c r="AQ651" s="84"/>
      <c r="AR651" s="86"/>
      <c r="AT651" s="77"/>
      <c r="AV651" s="203"/>
      <c r="AW651" s="34"/>
      <c r="AX651" s="34"/>
      <c r="AY651" s="93"/>
      <c r="AZ651" s="34"/>
      <c r="BA651" s="34"/>
    </row>
    <row r="652" spans="4:53" s="15" customFormat="1" ht="12.6" customHeight="1">
      <c r="D652" s="77"/>
      <c r="F652" s="206"/>
      <c r="G652" s="164"/>
      <c r="H652" s="164"/>
      <c r="I652" s="164"/>
      <c r="J652" s="164"/>
      <c r="K652" s="183"/>
      <c r="L652" s="164"/>
      <c r="M652" s="164"/>
      <c r="N652" s="186"/>
      <c r="O652" s="186"/>
      <c r="P652" s="164"/>
      <c r="Q652" s="164"/>
      <c r="R652" s="164"/>
      <c r="S652" s="164"/>
      <c r="T652" s="164"/>
      <c r="U652" s="164"/>
      <c r="V652" s="164"/>
      <c r="W652" s="164"/>
      <c r="X652" s="164"/>
      <c r="Y652" s="187"/>
      <c r="AA652" s="77"/>
      <c r="AC652" s="206"/>
      <c r="AD652" s="34"/>
      <c r="AE652" s="34"/>
      <c r="AF652" s="34"/>
      <c r="AG652" s="34"/>
      <c r="AH652" s="34"/>
      <c r="AI652" s="85"/>
      <c r="AJ652" s="34"/>
      <c r="AK652" s="85"/>
      <c r="AL652" s="85"/>
      <c r="AM652" s="34"/>
      <c r="AN652" s="34"/>
      <c r="AO652" s="34"/>
      <c r="AP652" s="85"/>
      <c r="AQ652" s="84"/>
      <c r="AR652" s="86"/>
      <c r="AT652" s="77"/>
      <c r="AV652" s="203"/>
      <c r="AW652" s="34"/>
      <c r="AX652" s="34"/>
      <c r="AY652" s="93"/>
      <c r="AZ652" s="34"/>
      <c r="BA652" s="34"/>
    </row>
    <row r="653" spans="4:53" s="15" customFormat="1" ht="12.6" customHeight="1">
      <c r="D653" s="77"/>
      <c r="F653" s="206"/>
      <c r="G653" s="164"/>
      <c r="H653" s="164"/>
      <c r="I653" s="164"/>
      <c r="J653" s="164"/>
      <c r="K653" s="183"/>
      <c r="L653" s="164"/>
      <c r="M653" s="164"/>
      <c r="N653" s="186"/>
      <c r="O653" s="186"/>
      <c r="P653" s="164"/>
      <c r="Q653" s="164"/>
      <c r="R653" s="164"/>
      <c r="S653" s="164"/>
      <c r="T653" s="164"/>
      <c r="U653" s="164"/>
      <c r="V653" s="164"/>
      <c r="W653" s="164"/>
      <c r="X653" s="164"/>
      <c r="Y653" s="187"/>
      <c r="AA653" s="77"/>
      <c r="AC653" s="206"/>
      <c r="AD653" s="34"/>
      <c r="AE653" s="34"/>
      <c r="AF653" s="34"/>
      <c r="AG653" s="34"/>
      <c r="AH653" s="34"/>
      <c r="AI653" s="85"/>
      <c r="AJ653" s="34"/>
      <c r="AK653" s="85"/>
      <c r="AL653" s="85"/>
      <c r="AM653" s="34"/>
      <c r="AN653" s="34"/>
      <c r="AO653" s="34"/>
      <c r="AP653" s="85"/>
      <c r="AQ653" s="84"/>
      <c r="AR653" s="86"/>
      <c r="AT653" s="77"/>
      <c r="AV653" s="203"/>
      <c r="AW653" s="34"/>
      <c r="AX653" s="34"/>
      <c r="AY653" s="93"/>
      <c r="AZ653" s="34"/>
      <c r="BA653" s="34"/>
    </row>
    <row r="654" spans="4:53" s="15" customFormat="1" ht="12.6" customHeight="1">
      <c r="D654" s="77"/>
      <c r="F654" s="206"/>
      <c r="G654" s="164"/>
      <c r="H654" s="164"/>
      <c r="I654" s="164"/>
      <c r="J654" s="164"/>
      <c r="K654" s="183"/>
      <c r="L654" s="164"/>
      <c r="M654" s="164"/>
      <c r="N654" s="186"/>
      <c r="O654" s="186"/>
      <c r="P654" s="164"/>
      <c r="Q654" s="164"/>
      <c r="R654" s="164"/>
      <c r="S654" s="164"/>
      <c r="T654" s="164"/>
      <c r="U654" s="164"/>
      <c r="V654" s="164"/>
      <c r="W654" s="164"/>
      <c r="X654" s="164"/>
      <c r="Y654" s="187"/>
      <c r="AA654" s="77"/>
      <c r="AC654" s="206"/>
      <c r="AD654" s="34"/>
      <c r="AE654" s="34"/>
      <c r="AF654" s="34"/>
      <c r="AG654" s="34"/>
      <c r="AH654" s="34"/>
      <c r="AI654" s="85"/>
      <c r="AJ654" s="34"/>
      <c r="AK654" s="85"/>
      <c r="AL654" s="85"/>
      <c r="AM654" s="34"/>
      <c r="AN654" s="34"/>
      <c r="AO654" s="34"/>
      <c r="AP654" s="85"/>
      <c r="AQ654" s="84"/>
      <c r="AR654" s="86"/>
      <c r="AT654" s="77"/>
      <c r="AV654" s="203"/>
      <c r="AW654" s="34"/>
      <c r="AX654" s="34"/>
      <c r="AY654" s="93"/>
      <c r="AZ654" s="34"/>
      <c r="BA654" s="34"/>
    </row>
    <row r="655" spans="4:53" s="15" customFormat="1" ht="12.6" customHeight="1">
      <c r="D655" s="77"/>
      <c r="F655" s="206"/>
      <c r="G655" s="164"/>
      <c r="H655" s="164"/>
      <c r="I655" s="164"/>
      <c r="J655" s="164"/>
      <c r="K655" s="183"/>
      <c r="L655" s="164"/>
      <c r="M655" s="164"/>
      <c r="N655" s="186"/>
      <c r="O655" s="186"/>
      <c r="P655" s="164"/>
      <c r="Q655" s="164"/>
      <c r="R655" s="164"/>
      <c r="S655" s="164"/>
      <c r="T655" s="164"/>
      <c r="U655" s="164"/>
      <c r="V655" s="164"/>
      <c r="W655" s="164"/>
      <c r="X655" s="164"/>
      <c r="Y655" s="187"/>
      <c r="AA655" s="77"/>
      <c r="AC655" s="206"/>
      <c r="AD655" s="34"/>
      <c r="AE655" s="34"/>
      <c r="AF655" s="34"/>
      <c r="AG655" s="34"/>
      <c r="AH655" s="34"/>
      <c r="AI655" s="85"/>
      <c r="AJ655" s="34"/>
      <c r="AK655" s="85"/>
      <c r="AL655" s="85"/>
      <c r="AM655" s="34"/>
      <c r="AN655" s="34"/>
      <c r="AO655" s="34"/>
      <c r="AP655" s="85"/>
      <c r="AQ655" s="84"/>
      <c r="AR655" s="86"/>
      <c r="AT655" s="77"/>
      <c r="AV655" s="203"/>
      <c r="AW655" s="34"/>
      <c r="AX655" s="34"/>
      <c r="AY655" s="93"/>
      <c r="AZ655" s="34"/>
      <c r="BA655" s="34"/>
    </row>
    <row r="656" spans="4:53" s="15" customFormat="1" ht="12.6" customHeight="1">
      <c r="D656" s="77"/>
      <c r="F656" s="206"/>
      <c r="G656" s="164"/>
      <c r="H656" s="164"/>
      <c r="I656" s="164"/>
      <c r="J656" s="164"/>
      <c r="K656" s="183"/>
      <c r="L656" s="164"/>
      <c r="M656" s="164"/>
      <c r="N656" s="186"/>
      <c r="O656" s="186"/>
      <c r="P656" s="164"/>
      <c r="Q656" s="164"/>
      <c r="R656" s="164"/>
      <c r="S656" s="164"/>
      <c r="T656" s="164"/>
      <c r="U656" s="164"/>
      <c r="V656" s="164"/>
      <c r="W656" s="164"/>
      <c r="X656" s="164"/>
      <c r="Y656" s="187"/>
      <c r="AA656" s="77"/>
      <c r="AC656" s="206"/>
      <c r="AD656" s="34"/>
      <c r="AE656" s="34"/>
      <c r="AF656" s="34"/>
      <c r="AG656" s="34"/>
      <c r="AH656" s="34"/>
      <c r="AI656" s="85"/>
      <c r="AJ656" s="34"/>
      <c r="AK656" s="85"/>
      <c r="AL656" s="85"/>
      <c r="AM656" s="34"/>
      <c r="AN656" s="34"/>
      <c r="AO656" s="34"/>
      <c r="AP656" s="85"/>
      <c r="AQ656" s="84"/>
      <c r="AR656" s="86"/>
      <c r="AT656" s="77"/>
      <c r="AV656" s="203"/>
      <c r="AW656" s="34"/>
      <c r="AX656" s="34"/>
      <c r="AY656" s="93"/>
      <c r="AZ656" s="34"/>
      <c r="BA656" s="34"/>
    </row>
    <row r="657" spans="4:53" s="15" customFormat="1" ht="12.6" customHeight="1">
      <c r="D657" s="77"/>
      <c r="F657" s="206"/>
      <c r="G657" s="164"/>
      <c r="H657" s="164"/>
      <c r="I657" s="164"/>
      <c r="J657" s="164"/>
      <c r="K657" s="183"/>
      <c r="L657" s="164"/>
      <c r="M657" s="164"/>
      <c r="N657" s="186"/>
      <c r="O657" s="186"/>
      <c r="P657" s="164"/>
      <c r="Q657" s="164"/>
      <c r="R657" s="164"/>
      <c r="S657" s="164"/>
      <c r="T657" s="164"/>
      <c r="U657" s="164"/>
      <c r="V657" s="164"/>
      <c r="W657" s="164"/>
      <c r="X657" s="164"/>
      <c r="Y657" s="187"/>
      <c r="AA657" s="77"/>
      <c r="AC657" s="206"/>
      <c r="AD657" s="34"/>
      <c r="AE657" s="34"/>
      <c r="AF657" s="34"/>
      <c r="AG657" s="34"/>
      <c r="AH657" s="34"/>
      <c r="AI657" s="85"/>
      <c r="AJ657" s="34"/>
      <c r="AK657" s="85"/>
      <c r="AL657" s="85"/>
      <c r="AM657" s="34"/>
      <c r="AN657" s="34"/>
      <c r="AO657" s="34"/>
      <c r="AP657" s="85"/>
      <c r="AQ657" s="84"/>
      <c r="AR657" s="86"/>
      <c r="AT657" s="77"/>
      <c r="AV657" s="203"/>
      <c r="AW657" s="34"/>
      <c r="AX657" s="34"/>
      <c r="AY657" s="93"/>
      <c r="AZ657" s="34"/>
      <c r="BA657" s="34"/>
    </row>
    <row r="658" spans="4:53" s="15" customFormat="1" ht="12.6" customHeight="1">
      <c r="D658" s="77"/>
      <c r="F658" s="206"/>
      <c r="G658" s="164"/>
      <c r="H658" s="164"/>
      <c r="I658" s="164"/>
      <c r="J658" s="164"/>
      <c r="K658" s="183"/>
      <c r="L658" s="164"/>
      <c r="M658" s="164"/>
      <c r="N658" s="186"/>
      <c r="O658" s="186"/>
      <c r="P658" s="164"/>
      <c r="Q658" s="164"/>
      <c r="R658" s="164"/>
      <c r="S658" s="164"/>
      <c r="T658" s="164"/>
      <c r="U658" s="164"/>
      <c r="V658" s="164"/>
      <c r="W658" s="164"/>
      <c r="X658" s="164"/>
      <c r="Y658" s="187"/>
      <c r="AA658" s="77"/>
      <c r="AC658" s="206"/>
      <c r="AD658" s="34"/>
      <c r="AE658" s="34"/>
      <c r="AF658" s="34"/>
      <c r="AG658" s="34"/>
      <c r="AH658" s="34"/>
      <c r="AI658" s="85"/>
      <c r="AJ658" s="34"/>
      <c r="AK658" s="85"/>
      <c r="AL658" s="85"/>
      <c r="AM658" s="34"/>
      <c r="AN658" s="34"/>
      <c r="AO658" s="34"/>
      <c r="AP658" s="85"/>
      <c r="AQ658" s="84"/>
      <c r="AR658" s="86"/>
      <c r="AT658" s="77"/>
      <c r="AV658" s="203"/>
      <c r="AW658" s="34"/>
      <c r="AX658" s="34"/>
      <c r="AY658" s="93"/>
      <c r="AZ658" s="34"/>
      <c r="BA658" s="34"/>
    </row>
    <row r="659" spans="4:53" s="15" customFormat="1" ht="12.6" customHeight="1">
      <c r="D659" s="77"/>
      <c r="F659" s="206"/>
      <c r="G659" s="164"/>
      <c r="H659" s="164"/>
      <c r="I659" s="164"/>
      <c r="J659" s="164"/>
      <c r="K659" s="183"/>
      <c r="L659" s="164"/>
      <c r="M659" s="164"/>
      <c r="N659" s="186"/>
      <c r="O659" s="186"/>
      <c r="P659" s="164"/>
      <c r="Q659" s="164"/>
      <c r="R659" s="164"/>
      <c r="S659" s="164"/>
      <c r="T659" s="164"/>
      <c r="U659" s="164"/>
      <c r="V659" s="164"/>
      <c r="W659" s="164"/>
      <c r="X659" s="164"/>
      <c r="Y659" s="187"/>
      <c r="AA659" s="77"/>
      <c r="AC659" s="206"/>
      <c r="AD659" s="34"/>
      <c r="AE659" s="34"/>
      <c r="AF659" s="34"/>
      <c r="AG659" s="34"/>
      <c r="AH659" s="34"/>
      <c r="AI659" s="85"/>
      <c r="AJ659" s="34"/>
      <c r="AK659" s="85"/>
      <c r="AL659" s="85"/>
      <c r="AM659" s="34"/>
      <c r="AN659" s="34"/>
      <c r="AO659" s="34"/>
      <c r="AP659" s="85"/>
      <c r="AQ659" s="84"/>
      <c r="AR659" s="86"/>
      <c r="AT659" s="77"/>
      <c r="AV659" s="203"/>
      <c r="AW659" s="34"/>
      <c r="AX659" s="34"/>
      <c r="AY659" s="93"/>
      <c r="AZ659" s="34"/>
      <c r="BA659" s="34"/>
    </row>
    <row r="660" spans="4:53" s="15" customFormat="1" ht="12.6" customHeight="1">
      <c r="D660" s="77"/>
      <c r="F660" s="206"/>
      <c r="G660" s="164"/>
      <c r="H660" s="164"/>
      <c r="I660" s="164"/>
      <c r="J660" s="164"/>
      <c r="K660" s="183"/>
      <c r="L660" s="164"/>
      <c r="M660" s="164"/>
      <c r="N660" s="186"/>
      <c r="O660" s="186"/>
      <c r="P660" s="164"/>
      <c r="Q660" s="164"/>
      <c r="R660" s="164"/>
      <c r="S660" s="164"/>
      <c r="T660" s="164"/>
      <c r="U660" s="164"/>
      <c r="V660" s="164"/>
      <c r="W660" s="164"/>
      <c r="X660" s="164"/>
      <c r="Y660" s="187"/>
      <c r="AA660" s="77"/>
      <c r="AC660" s="206"/>
      <c r="AD660" s="34"/>
      <c r="AE660" s="34"/>
      <c r="AF660" s="34"/>
      <c r="AG660" s="34"/>
      <c r="AH660" s="34"/>
      <c r="AI660" s="85"/>
      <c r="AJ660" s="34"/>
      <c r="AK660" s="85"/>
      <c r="AL660" s="85"/>
      <c r="AM660" s="34"/>
      <c r="AN660" s="34"/>
      <c r="AO660" s="34"/>
      <c r="AP660" s="85"/>
      <c r="AQ660" s="84"/>
      <c r="AR660" s="86"/>
      <c r="AT660" s="77"/>
      <c r="AV660" s="203"/>
      <c r="AW660" s="34"/>
      <c r="AX660" s="34"/>
      <c r="AY660" s="93"/>
      <c r="AZ660" s="34"/>
      <c r="BA660" s="34"/>
    </row>
    <row r="661" spans="4:53" s="15" customFormat="1" ht="12.6" customHeight="1">
      <c r="D661" s="77"/>
      <c r="F661" s="206"/>
      <c r="G661" s="164"/>
      <c r="H661" s="164"/>
      <c r="I661" s="164"/>
      <c r="J661" s="164"/>
      <c r="K661" s="183"/>
      <c r="L661" s="164"/>
      <c r="M661" s="164"/>
      <c r="N661" s="186"/>
      <c r="O661" s="186"/>
      <c r="P661" s="164"/>
      <c r="Q661" s="164"/>
      <c r="R661" s="164"/>
      <c r="S661" s="164"/>
      <c r="T661" s="164"/>
      <c r="U661" s="164"/>
      <c r="V661" s="164"/>
      <c r="W661" s="164"/>
      <c r="X661" s="164"/>
      <c r="Y661" s="187"/>
      <c r="AA661" s="77"/>
      <c r="AC661" s="206"/>
      <c r="AD661" s="34"/>
      <c r="AE661" s="34"/>
      <c r="AF661" s="34"/>
      <c r="AG661" s="34"/>
      <c r="AH661" s="34"/>
      <c r="AI661" s="85"/>
      <c r="AJ661" s="34"/>
      <c r="AK661" s="85"/>
      <c r="AL661" s="85"/>
      <c r="AM661" s="34"/>
      <c r="AN661" s="34"/>
      <c r="AO661" s="34"/>
      <c r="AP661" s="85"/>
      <c r="AQ661" s="84"/>
      <c r="AR661" s="86"/>
      <c r="AT661" s="77"/>
      <c r="AV661" s="203"/>
      <c r="AW661" s="34"/>
      <c r="AX661" s="34"/>
      <c r="AY661" s="93"/>
      <c r="AZ661" s="34"/>
      <c r="BA661" s="34"/>
    </row>
    <row r="662" spans="4:53" s="15" customFormat="1" ht="12.6" customHeight="1">
      <c r="D662" s="77"/>
      <c r="F662" s="206"/>
      <c r="G662" s="164"/>
      <c r="H662" s="164"/>
      <c r="I662" s="164"/>
      <c r="J662" s="164"/>
      <c r="K662" s="183"/>
      <c r="L662" s="164"/>
      <c r="M662" s="164"/>
      <c r="N662" s="186"/>
      <c r="O662" s="186"/>
      <c r="P662" s="164"/>
      <c r="Q662" s="164"/>
      <c r="R662" s="164"/>
      <c r="S662" s="164"/>
      <c r="T662" s="164"/>
      <c r="U662" s="164"/>
      <c r="V662" s="164"/>
      <c r="W662" s="164"/>
      <c r="X662" s="164"/>
      <c r="Y662" s="187"/>
      <c r="AA662" s="77"/>
      <c r="AC662" s="206"/>
      <c r="AD662" s="34"/>
      <c r="AE662" s="34"/>
      <c r="AF662" s="34"/>
      <c r="AG662" s="34"/>
      <c r="AH662" s="34"/>
      <c r="AI662" s="85"/>
      <c r="AJ662" s="34"/>
      <c r="AK662" s="85"/>
      <c r="AL662" s="85"/>
      <c r="AM662" s="34"/>
      <c r="AN662" s="34"/>
      <c r="AO662" s="34"/>
      <c r="AP662" s="85"/>
      <c r="AQ662" s="84"/>
      <c r="AR662" s="86"/>
      <c r="AT662" s="77"/>
      <c r="AV662" s="203"/>
      <c r="AW662" s="34"/>
      <c r="AX662" s="34"/>
      <c r="AY662" s="93"/>
      <c r="AZ662" s="34"/>
      <c r="BA662" s="34"/>
    </row>
    <row r="663" spans="4:53" s="15" customFormat="1" ht="12.6" customHeight="1">
      <c r="D663" s="77"/>
      <c r="F663" s="206"/>
      <c r="G663" s="164"/>
      <c r="H663" s="164"/>
      <c r="I663" s="164"/>
      <c r="J663" s="164"/>
      <c r="K663" s="183"/>
      <c r="L663" s="164"/>
      <c r="M663" s="164"/>
      <c r="N663" s="186"/>
      <c r="O663" s="186"/>
      <c r="P663" s="164"/>
      <c r="Q663" s="164"/>
      <c r="R663" s="164"/>
      <c r="S663" s="164"/>
      <c r="T663" s="164"/>
      <c r="U663" s="164"/>
      <c r="V663" s="164"/>
      <c r="W663" s="164"/>
      <c r="X663" s="164"/>
      <c r="Y663" s="187"/>
      <c r="AA663" s="77"/>
      <c r="AC663" s="206"/>
      <c r="AD663" s="34"/>
      <c r="AE663" s="34"/>
      <c r="AF663" s="34"/>
      <c r="AG663" s="34"/>
      <c r="AH663" s="34"/>
      <c r="AI663" s="85"/>
      <c r="AJ663" s="34"/>
      <c r="AK663" s="85"/>
      <c r="AL663" s="85"/>
      <c r="AM663" s="34"/>
      <c r="AN663" s="34"/>
      <c r="AO663" s="34"/>
      <c r="AP663" s="85"/>
      <c r="AQ663" s="84"/>
      <c r="AR663" s="86"/>
      <c r="AT663" s="77"/>
      <c r="AV663" s="203"/>
      <c r="AW663" s="34"/>
      <c r="AX663" s="34"/>
      <c r="AY663" s="93"/>
      <c r="AZ663" s="34"/>
      <c r="BA663" s="34"/>
    </row>
    <row r="664" spans="4:53" s="15" customFormat="1" ht="12.6" customHeight="1">
      <c r="D664" s="77"/>
      <c r="F664" s="206"/>
      <c r="G664" s="164"/>
      <c r="H664" s="164"/>
      <c r="I664" s="164"/>
      <c r="J664" s="164"/>
      <c r="K664" s="183"/>
      <c r="L664" s="164"/>
      <c r="M664" s="164"/>
      <c r="N664" s="186"/>
      <c r="O664" s="186"/>
      <c r="P664" s="164"/>
      <c r="Q664" s="164"/>
      <c r="R664" s="164"/>
      <c r="S664" s="164"/>
      <c r="T664" s="164"/>
      <c r="U664" s="164"/>
      <c r="V664" s="164"/>
      <c r="W664" s="164"/>
      <c r="X664" s="164"/>
      <c r="Y664" s="187"/>
      <c r="AA664" s="77"/>
      <c r="AC664" s="206"/>
      <c r="AD664" s="34"/>
      <c r="AE664" s="34"/>
      <c r="AF664" s="34"/>
      <c r="AG664" s="34"/>
      <c r="AH664" s="34"/>
      <c r="AI664" s="85"/>
      <c r="AJ664" s="34"/>
      <c r="AK664" s="85"/>
      <c r="AL664" s="85"/>
      <c r="AM664" s="34"/>
      <c r="AN664" s="34"/>
      <c r="AO664" s="34"/>
      <c r="AP664" s="85"/>
      <c r="AQ664" s="84"/>
      <c r="AR664" s="86"/>
      <c r="AT664" s="77"/>
      <c r="AV664" s="203"/>
      <c r="AW664" s="34"/>
      <c r="AX664" s="34"/>
      <c r="AY664" s="93"/>
      <c r="AZ664" s="34"/>
      <c r="BA664" s="34"/>
    </row>
    <row r="665" spans="4:53" s="15" customFormat="1" ht="12.6" customHeight="1">
      <c r="D665" s="77"/>
      <c r="F665" s="206"/>
      <c r="G665" s="164"/>
      <c r="H665" s="164"/>
      <c r="I665" s="164"/>
      <c r="J665" s="164"/>
      <c r="K665" s="183"/>
      <c r="L665" s="164"/>
      <c r="M665" s="164"/>
      <c r="N665" s="186"/>
      <c r="O665" s="186"/>
      <c r="P665" s="164"/>
      <c r="Q665" s="164"/>
      <c r="R665" s="164"/>
      <c r="S665" s="164"/>
      <c r="T665" s="164"/>
      <c r="U665" s="164"/>
      <c r="V665" s="164"/>
      <c r="W665" s="164"/>
      <c r="X665" s="164"/>
      <c r="Y665" s="187"/>
      <c r="AA665" s="77"/>
      <c r="AC665" s="206"/>
      <c r="AD665" s="34"/>
      <c r="AE665" s="34"/>
      <c r="AF665" s="34"/>
      <c r="AG665" s="34"/>
      <c r="AH665" s="34"/>
      <c r="AI665" s="85"/>
      <c r="AJ665" s="34"/>
      <c r="AK665" s="85"/>
      <c r="AL665" s="85"/>
      <c r="AM665" s="34"/>
      <c r="AN665" s="34"/>
      <c r="AO665" s="34"/>
      <c r="AP665" s="85"/>
      <c r="AQ665" s="84"/>
      <c r="AR665" s="86"/>
      <c r="AT665" s="77"/>
      <c r="AV665" s="203"/>
      <c r="AW665" s="34"/>
      <c r="AX665" s="34"/>
      <c r="AY665" s="93"/>
      <c r="AZ665" s="34"/>
      <c r="BA665" s="34"/>
    </row>
    <row r="666" spans="4:53" s="15" customFormat="1" ht="12.6" customHeight="1">
      <c r="D666" s="77"/>
      <c r="F666" s="206"/>
      <c r="G666" s="164"/>
      <c r="H666" s="164"/>
      <c r="I666" s="164"/>
      <c r="J666" s="164"/>
      <c r="K666" s="183"/>
      <c r="L666" s="164"/>
      <c r="M666" s="164"/>
      <c r="N666" s="186"/>
      <c r="O666" s="186"/>
      <c r="P666" s="164"/>
      <c r="Q666" s="164"/>
      <c r="R666" s="164"/>
      <c r="S666" s="164"/>
      <c r="T666" s="164"/>
      <c r="U666" s="164"/>
      <c r="V666" s="164"/>
      <c r="W666" s="164"/>
      <c r="X666" s="164"/>
      <c r="Y666" s="187"/>
      <c r="AA666" s="77"/>
      <c r="AC666" s="206"/>
      <c r="AD666" s="34"/>
      <c r="AE666" s="34"/>
      <c r="AF666" s="34"/>
      <c r="AG666" s="34"/>
      <c r="AH666" s="34"/>
      <c r="AI666" s="85"/>
      <c r="AJ666" s="34"/>
      <c r="AK666" s="85"/>
      <c r="AL666" s="85"/>
      <c r="AM666" s="34"/>
      <c r="AN666" s="34"/>
      <c r="AO666" s="34"/>
      <c r="AP666" s="85"/>
      <c r="AQ666" s="84"/>
      <c r="AR666" s="86"/>
      <c r="AT666" s="77"/>
      <c r="AV666" s="203"/>
      <c r="AW666" s="34"/>
      <c r="AX666" s="34"/>
      <c r="AY666" s="93"/>
      <c r="AZ666" s="34"/>
      <c r="BA666" s="34"/>
    </row>
    <row r="667" spans="4:53" s="15" customFormat="1" ht="12.6" customHeight="1">
      <c r="D667" s="77"/>
      <c r="F667" s="206"/>
      <c r="G667" s="164"/>
      <c r="H667" s="164"/>
      <c r="I667" s="164"/>
      <c r="J667" s="164"/>
      <c r="K667" s="183"/>
      <c r="L667" s="164"/>
      <c r="M667" s="164"/>
      <c r="N667" s="186"/>
      <c r="O667" s="186"/>
      <c r="P667" s="164"/>
      <c r="Q667" s="164"/>
      <c r="R667" s="164"/>
      <c r="S667" s="164"/>
      <c r="T667" s="164"/>
      <c r="U667" s="164"/>
      <c r="V667" s="164"/>
      <c r="W667" s="164"/>
      <c r="X667" s="164"/>
      <c r="Y667" s="187"/>
      <c r="AA667" s="77"/>
      <c r="AC667" s="206"/>
      <c r="AD667" s="34"/>
      <c r="AE667" s="34"/>
      <c r="AF667" s="34"/>
      <c r="AG667" s="34"/>
      <c r="AH667" s="34"/>
      <c r="AI667" s="85"/>
      <c r="AJ667" s="34"/>
      <c r="AK667" s="85"/>
      <c r="AL667" s="85"/>
      <c r="AM667" s="34"/>
      <c r="AN667" s="34"/>
      <c r="AO667" s="34"/>
      <c r="AP667" s="85"/>
      <c r="AQ667" s="84"/>
      <c r="AR667" s="86"/>
      <c r="AT667" s="77"/>
      <c r="AV667" s="203"/>
      <c r="AW667" s="34"/>
      <c r="AX667" s="34"/>
      <c r="AY667" s="93"/>
      <c r="AZ667" s="34"/>
      <c r="BA667" s="34"/>
    </row>
    <row r="668" spans="4:53" s="15" customFormat="1" ht="12.6" customHeight="1">
      <c r="D668" s="77"/>
      <c r="F668" s="206"/>
      <c r="G668" s="164"/>
      <c r="H668" s="164"/>
      <c r="I668" s="164"/>
      <c r="J668" s="164"/>
      <c r="K668" s="183"/>
      <c r="L668" s="164"/>
      <c r="M668" s="164"/>
      <c r="N668" s="186"/>
      <c r="O668" s="186"/>
      <c r="P668" s="164"/>
      <c r="Q668" s="164"/>
      <c r="R668" s="164"/>
      <c r="S668" s="164"/>
      <c r="T668" s="164"/>
      <c r="U668" s="164"/>
      <c r="V668" s="164"/>
      <c r="W668" s="164"/>
      <c r="X668" s="164"/>
      <c r="Y668" s="187"/>
      <c r="AA668" s="77"/>
      <c r="AC668" s="206"/>
      <c r="AD668" s="34"/>
      <c r="AE668" s="34"/>
      <c r="AF668" s="34"/>
      <c r="AG668" s="34"/>
      <c r="AH668" s="34"/>
      <c r="AI668" s="85"/>
      <c r="AJ668" s="34"/>
      <c r="AK668" s="85"/>
      <c r="AL668" s="85"/>
      <c r="AM668" s="34"/>
      <c r="AN668" s="34"/>
      <c r="AO668" s="34"/>
      <c r="AP668" s="85"/>
      <c r="AQ668" s="84"/>
      <c r="AR668" s="86"/>
      <c r="AT668" s="77"/>
      <c r="AV668" s="203"/>
      <c r="AW668" s="34"/>
      <c r="AX668" s="34"/>
      <c r="AY668" s="93"/>
      <c r="AZ668" s="34"/>
      <c r="BA668" s="34"/>
    </row>
    <row r="669" spans="4:53" s="15" customFormat="1" ht="12.6" customHeight="1">
      <c r="D669" s="77"/>
      <c r="F669" s="206"/>
      <c r="G669" s="164"/>
      <c r="H669" s="164"/>
      <c r="I669" s="164"/>
      <c r="J669" s="164"/>
      <c r="K669" s="183"/>
      <c r="L669" s="164"/>
      <c r="M669" s="164"/>
      <c r="N669" s="186"/>
      <c r="O669" s="186"/>
      <c r="P669" s="164"/>
      <c r="Q669" s="164"/>
      <c r="R669" s="164"/>
      <c r="S669" s="164"/>
      <c r="T669" s="164"/>
      <c r="U669" s="164"/>
      <c r="V669" s="164"/>
      <c r="W669" s="164"/>
      <c r="X669" s="164"/>
      <c r="Y669" s="187"/>
      <c r="AA669" s="77"/>
      <c r="AC669" s="206"/>
      <c r="AD669" s="34"/>
      <c r="AE669" s="34"/>
      <c r="AF669" s="34"/>
      <c r="AG669" s="34"/>
      <c r="AH669" s="34"/>
      <c r="AI669" s="85"/>
      <c r="AJ669" s="34"/>
      <c r="AK669" s="85"/>
      <c r="AL669" s="85"/>
      <c r="AM669" s="34"/>
      <c r="AN669" s="34"/>
      <c r="AO669" s="34"/>
      <c r="AP669" s="85"/>
      <c r="AQ669" s="84"/>
      <c r="AR669" s="86"/>
      <c r="AT669" s="77"/>
      <c r="AV669" s="203"/>
      <c r="AW669" s="34"/>
      <c r="AX669" s="34"/>
      <c r="AY669" s="93"/>
      <c r="AZ669" s="34"/>
      <c r="BA669" s="34"/>
    </row>
    <row r="670" spans="4:53" s="15" customFormat="1" ht="12.6" customHeight="1">
      <c r="D670" s="77"/>
      <c r="F670" s="206"/>
      <c r="G670" s="164"/>
      <c r="H670" s="164"/>
      <c r="I670" s="164"/>
      <c r="J670" s="164"/>
      <c r="K670" s="183"/>
      <c r="L670" s="164"/>
      <c r="M670" s="164"/>
      <c r="N670" s="186"/>
      <c r="O670" s="186"/>
      <c r="P670" s="164"/>
      <c r="Q670" s="164"/>
      <c r="R670" s="164"/>
      <c r="S670" s="164"/>
      <c r="T670" s="164"/>
      <c r="U670" s="164"/>
      <c r="V670" s="164"/>
      <c r="W670" s="164"/>
      <c r="X670" s="164"/>
      <c r="Y670" s="187"/>
      <c r="AA670" s="77"/>
      <c r="AC670" s="206"/>
      <c r="AD670" s="34"/>
      <c r="AE670" s="34"/>
      <c r="AF670" s="34"/>
      <c r="AG670" s="34"/>
      <c r="AH670" s="34"/>
      <c r="AI670" s="85"/>
      <c r="AJ670" s="34"/>
      <c r="AK670" s="85"/>
      <c r="AL670" s="85"/>
      <c r="AM670" s="34"/>
      <c r="AN670" s="34"/>
      <c r="AO670" s="34"/>
      <c r="AP670" s="85"/>
      <c r="AQ670" s="84"/>
      <c r="AR670" s="86"/>
      <c r="AT670" s="77"/>
      <c r="AV670" s="203"/>
      <c r="AW670" s="34"/>
      <c r="AX670" s="34"/>
      <c r="AY670" s="93"/>
      <c r="AZ670" s="34"/>
      <c r="BA670" s="34"/>
    </row>
    <row r="671" spans="4:53" s="15" customFormat="1" ht="12.6" customHeight="1">
      <c r="D671" s="77"/>
      <c r="F671" s="206"/>
      <c r="G671" s="164"/>
      <c r="H671" s="164"/>
      <c r="I671" s="164"/>
      <c r="J671" s="164"/>
      <c r="K671" s="183"/>
      <c r="L671" s="164"/>
      <c r="M671" s="164"/>
      <c r="N671" s="186"/>
      <c r="O671" s="186"/>
      <c r="P671" s="164"/>
      <c r="Q671" s="164"/>
      <c r="R671" s="164"/>
      <c r="S671" s="164"/>
      <c r="T671" s="164"/>
      <c r="U671" s="164"/>
      <c r="V671" s="164"/>
      <c r="W671" s="164"/>
      <c r="X671" s="164"/>
      <c r="Y671" s="187"/>
      <c r="AA671" s="77"/>
      <c r="AC671" s="206"/>
      <c r="AD671" s="34"/>
      <c r="AE671" s="34"/>
      <c r="AF671" s="34"/>
      <c r="AG671" s="34"/>
      <c r="AH671" s="34"/>
      <c r="AI671" s="85"/>
      <c r="AJ671" s="34"/>
      <c r="AK671" s="85"/>
      <c r="AL671" s="85"/>
      <c r="AM671" s="34"/>
      <c r="AN671" s="34"/>
      <c r="AO671" s="34"/>
      <c r="AP671" s="85"/>
      <c r="AQ671" s="84"/>
      <c r="AR671" s="86"/>
      <c r="AT671" s="77"/>
      <c r="AV671" s="203"/>
      <c r="AW671" s="34"/>
      <c r="AX671" s="34"/>
      <c r="AY671" s="93"/>
      <c r="AZ671" s="34"/>
      <c r="BA671" s="34"/>
    </row>
    <row r="672" spans="4:53" s="15" customFormat="1" ht="12.6" customHeight="1">
      <c r="D672" s="77"/>
      <c r="F672" s="206"/>
      <c r="G672" s="164"/>
      <c r="H672" s="164"/>
      <c r="I672" s="164"/>
      <c r="J672" s="164"/>
      <c r="K672" s="183"/>
      <c r="L672" s="164"/>
      <c r="M672" s="164"/>
      <c r="N672" s="186"/>
      <c r="O672" s="186"/>
      <c r="P672" s="164"/>
      <c r="Q672" s="164"/>
      <c r="R672" s="164"/>
      <c r="S672" s="164"/>
      <c r="T672" s="164"/>
      <c r="U672" s="164"/>
      <c r="V672" s="164"/>
      <c r="W672" s="164"/>
      <c r="X672" s="164"/>
      <c r="Y672" s="187"/>
      <c r="AA672" s="77"/>
      <c r="AC672" s="206"/>
      <c r="AD672" s="34"/>
      <c r="AE672" s="34"/>
      <c r="AF672" s="34"/>
      <c r="AG672" s="34"/>
      <c r="AH672" s="34"/>
      <c r="AI672" s="85"/>
      <c r="AJ672" s="34"/>
      <c r="AK672" s="85"/>
      <c r="AL672" s="85"/>
      <c r="AM672" s="34"/>
      <c r="AN672" s="34"/>
      <c r="AO672" s="34"/>
      <c r="AP672" s="85"/>
      <c r="AQ672" s="84"/>
      <c r="AR672" s="86"/>
      <c r="AT672" s="77"/>
      <c r="AV672" s="203"/>
      <c r="AW672" s="34"/>
      <c r="AX672" s="34"/>
      <c r="AY672" s="93"/>
      <c r="AZ672" s="34"/>
      <c r="BA672" s="34"/>
    </row>
    <row r="673" spans="4:53" s="15" customFormat="1" ht="12.6" customHeight="1">
      <c r="D673" s="77"/>
      <c r="F673" s="206"/>
      <c r="G673" s="164"/>
      <c r="H673" s="164"/>
      <c r="I673" s="164"/>
      <c r="J673" s="164"/>
      <c r="K673" s="183"/>
      <c r="L673" s="164"/>
      <c r="M673" s="164"/>
      <c r="N673" s="186"/>
      <c r="O673" s="186"/>
      <c r="P673" s="164"/>
      <c r="Q673" s="164"/>
      <c r="R673" s="164"/>
      <c r="S673" s="164"/>
      <c r="T673" s="164"/>
      <c r="U673" s="164"/>
      <c r="V673" s="164"/>
      <c r="W673" s="164"/>
      <c r="X673" s="164"/>
      <c r="Y673" s="187"/>
      <c r="AA673" s="77"/>
      <c r="AC673" s="206"/>
      <c r="AD673" s="34"/>
      <c r="AE673" s="34"/>
      <c r="AF673" s="34"/>
      <c r="AG673" s="34"/>
      <c r="AH673" s="34"/>
      <c r="AI673" s="85"/>
      <c r="AJ673" s="34"/>
      <c r="AK673" s="85"/>
      <c r="AL673" s="85"/>
      <c r="AM673" s="34"/>
      <c r="AN673" s="34"/>
      <c r="AO673" s="34"/>
      <c r="AP673" s="85"/>
      <c r="AQ673" s="84"/>
      <c r="AR673" s="86"/>
      <c r="AT673" s="77"/>
      <c r="AV673" s="203"/>
      <c r="AW673" s="34"/>
      <c r="AX673" s="34"/>
      <c r="AY673" s="93"/>
      <c r="AZ673" s="34"/>
      <c r="BA673" s="34"/>
    </row>
    <row r="674" spans="4:53" s="15" customFormat="1" ht="12.6" customHeight="1">
      <c r="D674" s="77"/>
      <c r="F674" s="206"/>
      <c r="G674" s="164"/>
      <c r="H674" s="164"/>
      <c r="I674" s="164"/>
      <c r="J674" s="164"/>
      <c r="K674" s="183"/>
      <c r="L674" s="164"/>
      <c r="M674" s="164"/>
      <c r="N674" s="186"/>
      <c r="O674" s="186"/>
      <c r="P674" s="164"/>
      <c r="Q674" s="164"/>
      <c r="R674" s="164"/>
      <c r="S674" s="164"/>
      <c r="T674" s="164"/>
      <c r="U674" s="164"/>
      <c r="V674" s="164"/>
      <c r="W674" s="164"/>
      <c r="X674" s="164"/>
      <c r="Y674" s="187"/>
      <c r="AA674" s="77"/>
      <c r="AC674" s="206"/>
      <c r="AD674" s="34"/>
      <c r="AE674" s="34"/>
      <c r="AF674" s="34"/>
      <c r="AG674" s="34"/>
      <c r="AH674" s="34"/>
      <c r="AI674" s="85"/>
      <c r="AJ674" s="34"/>
      <c r="AK674" s="85"/>
      <c r="AL674" s="85"/>
      <c r="AM674" s="34"/>
      <c r="AN674" s="34"/>
      <c r="AO674" s="34"/>
      <c r="AP674" s="85"/>
      <c r="AQ674" s="84"/>
      <c r="AR674" s="86"/>
      <c r="AT674" s="77"/>
      <c r="AV674" s="203"/>
      <c r="AW674" s="34"/>
      <c r="AX674" s="34"/>
      <c r="AY674" s="93"/>
      <c r="AZ674" s="34"/>
      <c r="BA674" s="34"/>
    </row>
    <row r="675" spans="4:53" s="15" customFormat="1" ht="12.6" customHeight="1">
      <c r="D675" s="77"/>
      <c r="F675" s="206"/>
      <c r="G675" s="164"/>
      <c r="H675" s="164"/>
      <c r="I675" s="164"/>
      <c r="J675" s="164"/>
      <c r="K675" s="183"/>
      <c r="L675" s="164"/>
      <c r="M675" s="164"/>
      <c r="N675" s="186"/>
      <c r="O675" s="186"/>
      <c r="P675" s="164"/>
      <c r="Q675" s="164"/>
      <c r="R675" s="164"/>
      <c r="S675" s="164"/>
      <c r="T675" s="164"/>
      <c r="U675" s="164"/>
      <c r="V675" s="164"/>
      <c r="W675" s="164"/>
      <c r="X675" s="164"/>
      <c r="Y675" s="187"/>
      <c r="AA675" s="77"/>
      <c r="AC675" s="206"/>
      <c r="AD675" s="34"/>
      <c r="AE675" s="34"/>
      <c r="AF675" s="34"/>
      <c r="AG675" s="34"/>
      <c r="AH675" s="34"/>
      <c r="AI675" s="85"/>
      <c r="AJ675" s="34"/>
      <c r="AK675" s="85"/>
      <c r="AL675" s="85"/>
      <c r="AM675" s="34"/>
      <c r="AN675" s="34"/>
      <c r="AO675" s="34"/>
      <c r="AP675" s="85"/>
      <c r="AQ675" s="84"/>
      <c r="AR675" s="86"/>
      <c r="AT675" s="77"/>
      <c r="AV675" s="203"/>
      <c r="AW675" s="34"/>
      <c r="AX675" s="34"/>
      <c r="AY675" s="93"/>
      <c r="AZ675" s="34"/>
      <c r="BA675" s="34"/>
    </row>
    <row r="676" spans="4:53" s="15" customFormat="1" ht="12.6" customHeight="1">
      <c r="D676" s="77"/>
      <c r="F676" s="206"/>
      <c r="G676" s="164"/>
      <c r="H676" s="164"/>
      <c r="I676" s="164"/>
      <c r="J676" s="164"/>
      <c r="K676" s="183"/>
      <c r="L676" s="164"/>
      <c r="M676" s="164"/>
      <c r="N676" s="186"/>
      <c r="O676" s="186"/>
      <c r="P676" s="164"/>
      <c r="Q676" s="164"/>
      <c r="R676" s="164"/>
      <c r="S676" s="164"/>
      <c r="T676" s="164"/>
      <c r="U676" s="164"/>
      <c r="V676" s="164"/>
      <c r="W676" s="164"/>
      <c r="X676" s="164"/>
      <c r="Y676" s="187"/>
      <c r="AA676" s="77"/>
      <c r="AC676" s="206"/>
      <c r="AD676" s="34"/>
      <c r="AE676" s="34"/>
      <c r="AF676" s="34"/>
      <c r="AG676" s="34"/>
      <c r="AH676" s="34"/>
      <c r="AI676" s="85"/>
      <c r="AJ676" s="34"/>
      <c r="AK676" s="85"/>
      <c r="AL676" s="85"/>
      <c r="AM676" s="34"/>
      <c r="AN676" s="34"/>
      <c r="AO676" s="34"/>
      <c r="AP676" s="85"/>
      <c r="AQ676" s="84"/>
      <c r="AR676" s="86"/>
      <c r="AT676" s="77"/>
      <c r="AV676" s="203"/>
      <c r="AW676" s="34"/>
      <c r="AX676" s="34"/>
      <c r="AY676" s="93"/>
      <c r="AZ676" s="34"/>
      <c r="BA676" s="34"/>
    </row>
    <row r="677" spans="4:53" s="15" customFormat="1" ht="12.6" customHeight="1">
      <c r="D677" s="77"/>
      <c r="F677" s="206"/>
      <c r="G677" s="164"/>
      <c r="H677" s="164"/>
      <c r="I677" s="164"/>
      <c r="J677" s="164"/>
      <c r="K677" s="183"/>
      <c r="L677" s="164"/>
      <c r="M677" s="164"/>
      <c r="N677" s="186"/>
      <c r="O677" s="186"/>
      <c r="P677" s="164"/>
      <c r="Q677" s="164"/>
      <c r="R677" s="164"/>
      <c r="S677" s="164"/>
      <c r="T677" s="164"/>
      <c r="U677" s="164"/>
      <c r="V677" s="164"/>
      <c r="W677" s="164"/>
      <c r="X677" s="164"/>
      <c r="Y677" s="187"/>
      <c r="AA677" s="77"/>
      <c r="AC677" s="206"/>
      <c r="AD677" s="34"/>
      <c r="AE677" s="34"/>
      <c r="AF677" s="34"/>
      <c r="AG677" s="34"/>
      <c r="AH677" s="34"/>
      <c r="AI677" s="85"/>
      <c r="AJ677" s="34"/>
      <c r="AK677" s="85"/>
      <c r="AL677" s="85"/>
      <c r="AM677" s="34"/>
      <c r="AN677" s="34"/>
      <c r="AO677" s="34"/>
      <c r="AP677" s="85"/>
      <c r="AQ677" s="84"/>
      <c r="AR677" s="86"/>
      <c r="AT677" s="77"/>
      <c r="AV677" s="203"/>
      <c r="AW677" s="34"/>
      <c r="AX677" s="34"/>
      <c r="AY677" s="93"/>
      <c r="AZ677" s="34"/>
      <c r="BA677" s="34"/>
    </row>
    <row r="678" spans="4:53" s="15" customFormat="1" ht="12.6" customHeight="1">
      <c r="D678" s="77"/>
      <c r="F678" s="206"/>
      <c r="G678" s="164"/>
      <c r="H678" s="164"/>
      <c r="I678" s="164"/>
      <c r="J678" s="164"/>
      <c r="K678" s="183"/>
      <c r="L678" s="164"/>
      <c r="M678" s="164"/>
      <c r="N678" s="186"/>
      <c r="O678" s="186"/>
      <c r="P678" s="164"/>
      <c r="Q678" s="164"/>
      <c r="R678" s="164"/>
      <c r="S678" s="164"/>
      <c r="T678" s="164"/>
      <c r="U678" s="164"/>
      <c r="V678" s="164"/>
      <c r="W678" s="164"/>
      <c r="X678" s="164"/>
      <c r="Y678" s="187"/>
      <c r="AA678" s="77"/>
      <c r="AC678" s="206"/>
      <c r="AD678" s="34"/>
      <c r="AE678" s="34"/>
      <c r="AF678" s="34"/>
      <c r="AG678" s="34"/>
      <c r="AH678" s="34"/>
      <c r="AI678" s="85"/>
      <c r="AJ678" s="34"/>
      <c r="AK678" s="85"/>
      <c r="AL678" s="85"/>
      <c r="AM678" s="34"/>
      <c r="AN678" s="34"/>
      <c r="AO678" s="34"/>
      <c r="AP678" s="85"/>
      <c r="AQ678" s="84"/>
      <c r="AR678" s="86"/>
      <c r="AT678" s="77"/>
      <c r="AV678" s="203"/>
      <c r="AW678" s="34"/>
      <c r="AX678" s="34"/>
      <c r="AY678" s="93"/>
      <c r="AZ678" s="34"/>
      <c r="BA678" s="34"/>
    </row>
    <row r="679" spans="4:53" s="15" customFormat="1" ht="12.6" customHeight="1">
      <c r="D679" s="77"/>
      <c r="F679" s="206"/>
      <c r="G679" s="164"/>
      <c r="H679" s="164"/>
      <c r="I679" s="164"/>
      <c r="J679" s="164"/>
      <c r="K679" s="183"/>
      <c r="L679" s="164"/>
      <c r="M679" s="164"/>
      <c r="N679" s="186"/>
      <c r="O679" s="186"/>
      <c r="P679" s="164"/>
      <c r="Q679" s="164"/>
      <c r="R679" s="164"/>
      <c r="S679" s="164"/>
      <c r="T679" s="164"/>
      <c r="U679" s="164"/>
      <c r="V679" s="164"/>
      <c r="W679" s="164"/>
      <c r="X679" s="164"/>
      <c r="Y679" s="187"/>
      <c r="AA679" s="77"/>
      <c r="AC679" s="206"/>
      <c r="AD679" s="34"/>
      <c r="AE679" s="34"/>
      <c r="AF679" s="34"/>
      <c r="AG679" s="34"/>
      <c r="AH679" s="34"/>
      <c r="AI679" s="85"/>
      <c r="AJ679" s="34"/>
      <c r="AK679" s="85"/>
      <c r="AL679" s="85"/>
      <c r="AM679" s="34"/>
      <c r="AN679" s="34"/>
      <c r="AO679" s="34"/>
      <c r="AP679" s="85"/>
      <c r="AQ679" s="84"/>
      <c r="AR679" s="86"/>
      <c r="AT679" s="77"/>
      <c r="AV679" s="203"/>
      <c r="AW679" s="34"/>
      <c r="AX679" s="34"/>
      <c r="AY679" s="93"/>
      <c r="AZ679" s="34"/>
      <c r="BA679" s="34"/>
    </row>
    <row r="680" spans="4:53" s="15" customFormat="1" ht="12.6" customHeight="1">
      <c r="D680" s="77"/>
      <c r="F680" s="206"/>
      <c r="G680" s="164"/>
      <c r="H680" s="164"/>
      <c r="I680" s="164"/>
      <c r="J680" s="164"/>
      <c r="K680" s="183"/>
      <c r="L680" s="164"/>
      <c r="M680" s="164"/>
      <c r="N680" s="186"/>
      <c r="O680" s="186"/>
      <c r="P680" s="164"/>
      <c r="Q680" s="164"/>
      <c r="R680" s="164"/>
      <c r="S680" s="164"/>
      <c r="T680" s="164"/>
      <c r="U680" s="164"/>
      <c r="V680" s="164"/>
      <c r="W680" s="164"/>
      <c r="X680" s="164"/>
      <c r="Y680" s="187"/>
      <c r="AA680" s="77"/>
      <c r="AC680" s="206"/>
      <c r="AD680" s="34"/>
      <c r="AE680" s="34"/>
      <c r="AF680" s="34"/>
      <c r="AG680" s="34"/>
      <c r="AH680" s="34"/>
      <c r="AI680" s="85"/>
      <c r="AJ680" s="34"/>
      <c r="AK680" s="85"/>
      <c r="AL680" s="85"/>
      <c r="AM680" s="34"/>
      <c r="AN680" s="34"/>
      <c r="AO680" s="34"/>
      <c r="AP680" s="85"/>
      <c r="AQ680" s="84"/>
      <c r="AR680" s="86"/>
      <c r="AT680" s="77"/>
      <c r="AV680" s="203"/>
      <c r="AW680" s="34"/>
      <c r="AX680" s="34"/>
      <c r="AY680" s="93"/>
      <c r="AZ680" s="34"/>
      <c r="BA680" s="34"/>
    </row>
    <row r="681" spans="4:53" s="15" customFormat="1" ht="12.6" customHeight="1">
      <c r="D681" s="77"/>
      <c r="F681" s="206"/>
      <c r="G681" s="164"/>
      <c r="H681" s="164"/>
      <c r="I681" s="164"/>
      <c r="J681" s="164"/>
      <c r="K681" s="183"/>
      <c r="L681" s="164"/>
      <c r="M681" s="164"/>
      <c r="N681" s="186"/>
      <c r="O681" s="186"/>
      <c r="P681" s="164"/>
      <c r="Q681" s="164"/>
      <c r="R681" s="164"/>
      <c r="S681" s="164"/>
      <c r="T681" s="164"/>
      <c r="U681" s="164"/>
      <c r="V681" s="164"/>
      <c r="W681" s="164"/>
      <c r="X681" s="164"/>
      <c r="Y681" s="187"/>
      <c r="AA681" s="77"/>
      <c r="AC681" s="206"/>
      <c r="AD681" s="34"/>
      <c r="AE681" s="34"/>
      <c r="AF681" s="34"/>
      <c r="AG681" s="34"/>
      <c r="AH681" s="34"/>
      <c r="AI681" s="85"/>
      <c r="AJ681" s="34"/>
      <c r="AK681" s="85"/>
      <c r="AL681" s="85"/>
      <c r="AM681" s="34"/>
      <c r="AN681" s="34"/>
      <c r="AO681" s="34"/>
      <c r="AP681" s="85"/>
      <c r="AQ681" s="84"/>
      <c r="AR681" s="86"/>
      <c r="AT681" s="77"/>
      <c r="AV681" s="203"/>
      <c r="AW681" s="34"/>
      <c r="AX681" s="34"/>
      <c r="AY681" s="93"/>
      <c r="AZ681" s="34"/>
      <c r="BA681" s="34"/>
    </row>
    <row r="682" spans="4:53" s="15" customFormat="1" ht="12.6" customHeight="1">
      <c r="D682" s="77"/>
      <c r="F682" s="206"/>
      <c r="G682" s="164"/>
      <c r="H682" s="164"/>
      <c r="I682" s="164"/>
      <c r="J682" s="164"/>
      <c r="K682" s="183"/>
      <c r="L682" s="164"/>
      <c r="M682" s="164"/>
      <c r="N682" s="186"/>
      <c r="O682" s="186"/>
      <c r="P682" s="164"/>
      <c r="Q682" s="164"/>
      <c r="R682" s="164"/>
      <c r="S682" s="164"/>
      <c r="T682" s="164"/>
      <c r="U682" s="164"/>
      <c r="V682" s="164"/>
      <c r="W682" s="164"/>
      <c r="X682" s="164"/>
      <c r="Y682" s="187"/>
      <c r="AA682" s="77"/>
      <c r="AC682" s="206"/>
      <c r="AD682" s="34"/>
      <c r="AE682" s="34"/>
      <c r="AF682" s="34"/>
      <c r="AG682" s="34"/>
      <c r="AH682" s="34"/>
      <c r="AI682" s="85"/>
      <c r="AJ682" s="34"/>
      <c r="AK682" s="85"/>
      <c r="AL682" s="85"/>
      <c r="AM682" s="34"/>
      <c r="AN682" s="34"/>
      <c r="AO682" s="34"/>
      <c r="AP682" s="85"/>
      <c r="AQ682" s="84"/>
      <c r="AR682" s="86"/>
      <c r="AT682" s="77"/>
      <c r="AV682" s="203"/>
      <c r="AW682" s="34"/>
      <c r="AX682" s="34"/>
      <c r="AY682" s="93"/>
      <c r="AZ682" s="34"/>
      <c r="BA682" s="34"/>
    </row>
    <row r="683" spans="4:53" s="15" customFormat="1" ht="12.6" customHeight="1">
      <c r="D683" s="77"/>
      <c r="F683" s="206"/>
      <c r="G683" s="164"/>
      <c r="H683" s="164"/>
      <c r="I683" s="164"/>
      <c r="J683" s="164"/>
      <c r="K683" s="183"/>
      <c r="L683" s="164"/>
      <c r="M683" s="164"/>
      <c r="N683" s="186"/>
      <c r="O683" s="186"/>
      <c r="P683" s="164"/>
      <c r="Q683" s="164"/>
      <c r="R683" s="164"/>
      <c r="S683" s="164"/>
      <c r="T683" s="164"/>
      <c r="U683" s="164"/>
      <c r="V683" s="164"/>
      <c r="W683" s="164"/>
      <c r="X683" s="164"/>
      <c r="Y683" s="187"/>
      <c r="AA683" s="77"/>
      <c r="AC683" s="206"/>
      <c r="AD683" s="34"/>
      <c r="AE683" s="34"/>
      <c r="AF683" s="34"/>
      <c r="AG683" s="34"/>
      <c r="AH683" s="34"/>
      <c r="AI683" s="85"/>
      <c r="AJ683" s="34"/>
      <c r="AK683" s="85"/>
      <c r="AL683" s="85"/>
      <c r="AM683" s="34"/>
      <c r="AN683" s="34"/>
      <c r="AO683" s="34"/>
      <c r="AP683" s="85"/>
      <c r="AQ683" s="84"/>
      <c r="AR683" s="86"/>
      <c r="AT683" s="77"/>
      <c r="AV683" s="203"/>
      <c r="AW683" s="34"/>
      <c r="AX683" s="34"/>
      <c r="AY683" s="93"/>
      <c r="AZ683" s="34"/>
      <c r="BA683" s="34"/>
    </row>
    <row r="684" spans="4:53" s="15" customFormat="1" ht="12.6" customHeight="1">
      <c r="D684" s="77"/>
      <c r="F684" s="206"/>
      <c r="G684" s="164"/>
      <c r="H684" s="164"/>
      <c r="I684" s="164"/>
      <c r="J684" s="164"/>
      <c r="K684" s="183"/>
      <c r="L684" s="164"/>
      <c r="M684" s="164"/>
      <c r="N684" s="186"/>
      <c r="O684" s="186"/>
      <c r="P684" s="164"/>
      <c r="Q684" s="164"/>
      <c r="R684" s="164"/>
      <c r="S684" s="164"/>
      <c r="T684" s="164"/>
      <c r="U684" s="164"/>
      <c r="V684" s="164"/>
      <c r="W684" s="164"/>
      <c r="X684" s="164"/>
      <c r="Y684" s="187"/>
      <c r="AA684" s="77"/>
      <c r="AC684" s="206"/>
      <c r="AD684" s="34"/>
      <c r="AE684" s="34"/>
      <c r="AF684" s="34"/>
      <c r="AG684" s="34"/>
      <c r="AH684" s="34"/>
      <c r="AI684" s="85"/>
      <c r="AJ684" s="34"/>
      <c r="AK684" s="85"/>
      <c r="AL684" s="85"/>
      <c r="AM684" s="34"/>
      <c r="AN684" s="34"/>
      <c r="AO684" s="34"/>
      <c r="AP684" s="85"/>
      <c r="AQ684" s="84"/>
      <c r="AR684" s="86"/>
      <c r="AT684" s="77"/>
      <c r="AV684" s="203"/>
      <c r="AW684" s="34"/>
      <c r="AX684" s="34"/>
      <c r="AY684" s="93"/>
      <c r="AZ684" s="34"/>
      <c r="BA684" s="34"/>
    </row>
    <row r="685" spans="4:53" s="15" customFormat="1" ht="12.6" customHeight="1">
      <c r="D685" s="77"/>
      <c r="F685" s="206"/>
      <c r="G685" s="164"/>
      <c r="H685" s="164"/>
      <c r="I685" s="164"/>
      <c r="J685" s="164"/>
      <c r="K685" s="183"/>
      <c r="L685" s="164"/>
      <c r="M685" s="164"/>
      <c r="N685" s="186"/>
      <c r="O685" s="186"/>
      <c r="P685" s="164"/>
      <c r="Q685" s="164"/>
      <c r="R685" s="164"/>
      <c r="S685" s="164"/>
      <c r="T685" s="164"/>
      <c r="U685" s="164"/>
      <c r="V685" s="164"/>
      <c r="W685" s="164"/>
      <c r="X685" s="164"/>
      <c r="Y685" s="187"/>
      <c r="AA685" s="77"/>
      <c r="AC685" s="206"/>
      <c r="AD685" s="34"/>
      <c r="AE685" s="34"/>
      <c r="AF685" s="34"/>
      <c r="AG685" s="34"/>
      <c r="AH685" s="34"/>
      <c r="AI685" s="85"/>
      <c r="AJ685" s="34"/>
      <c r="AK685" s="85"/>
      <c r="AL685" s="85"/>
      <c r="AM685" s="34"/>
      <c r="AN685" s="34"/>
      <c r="AO685" s="34"/>
      <c r="AP685" s="85"/>
      <c r="AQ685" s="84"/>
      <c r="AR685" s="86"/>
      <c r="AT685" s="77"/>
      <c r="AV685" s="203"/>
      <c r="AW685" s="34"/>
      <c r="AX685" s="34"/>
      <c r="AY685" s="93"/>
      <c r="AZ685" s="34"/>
      <c r="BA685" s="34"/>
    </row>
    <row r="686" spans="4:53" s="15" customFormat="1" ht="12.6" customHeight="1">
      <c r="D686" s="77"/>
      <c r="F686" s="206"/>
      <c r="G686" s="164"/>
      <c r="H686" s="164"/>
      <c r="I686" s="164"/>
      <c r="J686" s="164"/>
      <c r="K686" s="183"/>
      <c r="L686" s="164"/>
      <c r="M686" s="164"/>
      <c r="N686" s="186"/>
      <c r="O686" s="186"/>
      <c r="P686" s="164"/>
      <c r="Q686" s="164"/>
      <c r="R686" s="164"/>
      <c r="S686" s="164"/>
      <c r="T686" s="164"/>
      <c r="U686" s="164"/>
      <c r="V686" s="164"/>
      <c r="W686" s="164"/>
      <c r="X686" s="164"/>
      <c r="Y686" s="187"/>
      <c r="AA686" s="77"/>
      <c r="AC686" s="206"/>
      <c r="AD686" s="34"/>
      <c r="AE686" s="34"/>
      <c r="AF686" s="34"/>
      <c r="AG686" s="34"/>
      <c r="AH686" s="34"/>
      <c r="AI686" s="85"/>
      <c r="AJ686" s="34"/>
      <c r="AK686" s="85"/>
      <c r="AL686" s="85"/>
      <c r="AM686" s="34"/>
      <c r="AN686" s="34"/>
      <c r="AO686" s="34"/>
      <c r="AP686" s="85"/>
      <c r="AQ686" s="84"/>
      <c r="AR686" s="86"/>
      <c r="AT686" s="77"/>
      <c r="AV686" s="203"/>
      <c r="AW686" s="34"/>
      <c r="AX686" s="34"/>
      <c r="AY686" s="93"/>
      <c r="AZ686" s="34"/>
      <c r="BA686" s="34"/>
    </row>
    <row r="687" spans="4:53" s="15" customFormat="1" ht="12.6" customHeight="1">
      <c r="D687" s="77"/>
      <c r="F687" s="206"/>
      <c r="G687" s="164"/>
      <c r="H687" s="164"/>
      <c r="I687" s="164"/>
      <c r="J687" s="164"/>
      <c r="K687" s="183"/>
      <c r="L687" s="164"/>
      <c r="M687" s="164"/>
      <c r="N687" s="186"/>
      <c r="O687" s="186"/>
      <c r="P687" s="164"/>
      <c r="Q687" s="164"/>
      <c r="R687" s="164"/>
      <c r="S687" s="164"/>
      <c r="T687" s="164"/>
      <c r="U687" s="164"/>
      <c r="V687" s="164"/>
      <c r="W687" s="164"/>
      <c r="X687" s="164"/>
      <c r="Y687" s="187"/>
      <c r="AA687" s="77"/>
      <c r="AC687" s="206"/>
      <c r="AD687" s="34"/>
      <c r="AE687" s="34"/>
      <c r="AF687" s="34"/>
      <c r="AG687" s="34"/>
      <c r="AH687" s="34"/>
      <c r="AI687" s="85"/>
      <c r="AJ687" s="34"/>
      <c r="AK687" s="85"/>
      <c r="AL687" s="85"/>
      <c r="AM687" s="34"/>
      <c r="AN687" s="34"/>
      <c r="AO687" s="34"/>
      <c r="AP687" s="85"/>
      <c r="AQ687" s="84"/>
      <c r="AR687" s="86"/>
      <c r="AT687" s="77"/>
      <c r="AV687" s="203"/>
      <c r="AW687" s="34"/>
      <c r="AX687" s="34"/>
      <c r="AY687" s="93"/>
      <c r="AZ687" s="34"/>
      <c r="BA687" s="34"/>
    </row>
    <row r="688" spans="4:53" s="15" customFormat="1" ht="12.6" customHeight="1">
      <c r="D688" s="77"/>
      <c r="F688" s="206"/>
      <c r="G688" s="164"/>
      <c r="H688" s="164"/>
      <c r="I688" s="164"/>
      <c r="J688" s="164"/>
      <c r="K688" s="183"/>
      <c r="L688" s="164"/>
      <c r="M688" s="164"/>
      <c r="N688" s="186"/>
      <c r="O688" s="186"/>
      <c r="P688" s="164"/>
      <c r="Q688" s="164"/>
      <c r="R688" s="164"/>
      <c r="S688" s="164"/>
      <c r="T688" s="164"/>
      <c r="U688" s="164"/>
      <c r="V688" s="164"/>
      <c r="W688" s="164"/>
      <c r="X688" s="164"/>
      <c r="Y688" s="187"/>
      <c r="AA688" s="77"/>
      <c r="AC688" s="206"/>
      <c r="AD688" s="34"/>
      <c r="AE688" s="34"/>
      <c r="AF688" s="34"/>
      <c r="AG688" s="34"/>
      <c r="AH688" s="34"/>
      <c r="AI688" s="85"/>
      <c r="AJ688" s="34"/>
      <c r="AK688" s="85"/>
      <c r="AL688" s="85"/>
      <c r="AM688" s="34"/>
      <c r="AN688" s="34"/>
      <c r="AO688" s="34"/>
      <c r="AP688" s="85"/>
      <c r="AQ688" s="84"/>
      <c r="AR688" s="86"/>
      <c r="AT688" s="77"/>
      <c r="AV688" s="203"/>
      <c r="AW688" s="34"/>
      <c r="AX688" s="34"/>
      <c r="AY688" s="93"/>
      <c r="AZ688" s="34"/>
      <c r="BA688" s="34"/>
    </row>
    <row r="689" spans="4:53" s="15" customFormat="1" ht="12.6" customHeight="1">
      <c r="D689" s="77"/>
      <c r="F689" s="206"/>
      <c r="G689" s="164"/>
      <c r="H689" s="164"/>
      <c r="I689" s="164"/>
      <c r="J689" s="164"/>
      <c r="K689" s="183"/>
      <c r="L689" s="164"/>
      <c r="M689" s="164"/>
      <c r="N689" s="186"/>
      <c r="O689" s="186"/>
      <c r="P689" s="164"/>
      <c r="Q689" s="164"/>
      <c r="R689" s="164"/>
      <c r="S689" s="164"/>
      <c r="T689" s="164"/>
      <c r="U689" s="164"/>
      <c r="V689" s="164"/>
      <c r="W689" s="164"/>
      <c r="X689" s="164"/>
      <c r="Y689" s="187"/>
      <c r="AA689" s="77"/>
      <c r="AC689" s="206"/>
      <c r="AD689" s="34"/>
      <c r="AE689" s="34"/>
      <c r="AF689" s="34"/>
      <c r="AG689" s="34"/>
      <c r="AH689" s="34"/>
      <c r="AI689" s="85"/>
      <c r="AJ689" s="34"/>
      <c r="AK689" s="85"/>
      <c r="AL689" s="85"/>
      <c r="AM689" s="34"/>
      <c r="AN689" s="34"/>
      <c r="AO689" s="34"/>
      <c r="AP689" s="85"/>
      <c r="AQ689" s="84"/>
      <c r="AR689" s="86"/>
      <c r="AT689" s="77"/>
      <c r="AV689" s="203"/>
      <c r="AW689" s="34"/>
      <c r="AX689" s="34"/>
      <c r="AY689" s="93"/>
      <c r="AZ689" s="34"/>
      <c r="BA689" s="34"/>
    </row>
    <row r="690" spans="4:53" s="15" customFormat="1" ht="12.6" customHeight="1">
      <c r="D690" s="77"/>
      <c r="F690" s="206"/>
      <c r="G690" s="164"/>
      <c r="H690" s="164"/>
      <c r="I690" s="164"/>
      <c r="J690" s="164"/>
      <c r="K690" s="183"/>
      <c r="L690" s="164"/>
      <c r="M690" s="164"/>
      <c r="N690" s="186"/>
      <c r="O690" s="186"/>
      <c r="P690" s="164"/>
      <c r="Q690" s="164"/>
      <c r="R690" s="164"/>
      <c r="S690" s="164"/>
      <c r="T690" s="164"/>
      <c r="U690" s="164"/>
      <c r="V690" s="164"/>
      <c r="W690" s="164"/>
      <c r="X690" s="164"/>
      <c r="Y690" s="187"/>
      <c r="AA690" s="77"/>
      <c r="AC690" s="206"/>
      <c r="AD690" s="34"/>
      <c r="AE690" s="34"/>
      <c r="AF690" s="34"/>
      <c r="AG690" s="34"/>
      <c r="AH690" s="34"/>
      <c r="AI690" s="85"/>
      <c r="AJ690" s="34"/>
      <c r="AK690" s="85"/>
      <c r="AL690" s="85"/>
      <c r="AM690" s="34"/>
      <c r="AN690" s="34"/>
      <c r="AO690" s="34"/>
      <c r="AP690" s="85"/>
      <c r="AQ690" s="84"/>
      <c r="AR690" s="86"/>
      <c r="AT690" s="77"/>
      <c r="AV690" s="203"/>
      <c r="AW690" s="34"/>
      <c r="AX690" s="34"/>
      <c r="AY690" s="93"/>
      <c r="AZ690" s="34"/>
      <c r="BA690" s="34"/>
    </row>
    <row r="691" spans="4:53" s="15" customFormat="1" ht="12.6" customHeight="1">
      <c r="D691" s="77"/>
      <c r="F691" s="206"/>
      <c r="G691" s="164"/>
      <c r="H691" s="164"/>
      <c r="I691" s="164"/>
      <c r="J691" s="164"/>
      <c r="K691" s="183"/>
      <c r="L691" s="164"/>
      <c r="M691" s="164"/>
      <c r="N691" s="186"/>
      <c r="O691" s="186"/>
      <c r="P691" s="164"/>
      <c r="Q691" s="164"/>
      <c r="R691" s="164"/>
      <c r="S691" s="164"/>
      <c r="T691" s="164"/>
      <c r="U691" s="164"/>
      <c r="V691" s="164"/>
      <c r="W691" s="164"/>
      <c r="X691" s="164"/>
      <c r="Y691" s="187"/>
      <c r="AA691" s="77"/>
      <c r="AC691" s="206"/>
      <c r="AD691" s="34"/>
      <c r="AE691" s="34"/>
      <c r="AF691" s="34"/>
      <c r="AG691" s="34"/>
      <c r="AH691" s="34"/>
      <c r="AI691" s="85"/>
      <c r="AJ691" s="34"/>
      <c r="AK691" s="85"/>
      <c r="AL691" s="85"/>
      <c r="AM691" s="34"/>
      <c r="AN691" s="34"/>
      <c r="AO691" s="34"/>
      <c r="AP691" s="85"/>
      <c r="AQ691" s="84"/>
      <c r="AR691" s="86"/>
      <c r="AT691" s="77"/>
      <c r="AV691" s="203"/>
      <c r="AW691" s="34"/>
      <c r="AX691" s="34"/>
      <c r="AY691" s="93"/>
      <c r="AZ691" s="34"/>
      <c r="BA691" s="34"/>
    </row>
    <row r="692" spans="4:53" s="15" customFormat="1" ht="12.6" customHeight="1">
      <c r="D692" s="77"/>
      <c r="F692" s="206"/>
      <c r="G692" s="164"/>
      <c r="H692" s="164"/>
      <c r="I692" s="164"/>
      <c r="J692" s="164"/>
      <c r="K692" s="183"/>
      <c r="L692" s="164"/>
      <c r="M692" s="164"/>
      <c r="N692" s="186"/>
      <c r="O692" s="186"/>
      <c r="P692" s="164"/>
      <c r="Q692" s="164"/>
      <c r="R692" s="164"/>
      <c r="S692" s="164"/>
      <c r="T692" s="164"/>
      <c r="U692" s="164"/>
      <c r="V692" s="164"/>
      <c r="W692" s="164"/>
      <c r="X692" s="164"/>
      <c r="Y692" s="187"/>
      <c r="AA692" s="77"/>
      <c r="AC692" s="206"/>
      <c r="AD692" s="34"/>
      <c r="AE692" s="34"/>
      <c r="AF692" s="34"/>
      <c r="AG692" s="34"/>
      <c r="AH692" s="34"/>
      <c r="AI692" s="85"/>
      <c r="AJ692" s="34"/>
      <c r="AK692" s="85"/>
      <c r="AL692" s="85"/>
      <c r="AM692" s="34"/>
      <c r="AN692" s="34"/>
      <c r="AO692" s="34"/>
      <c r="AP692" s="85"/>
      <c r="AQ692" s="84"/>
      <c r="AR692" s="86"/>
      <c r="AT692" s="77"/>
      <c r="AV692" s="203"/>
      <c r="AW692" s="34"/>
      <c r="AX692" s="34"/>
      <c r="AY692" s="93"/>
      <c r="AZ692" s="34"/>
      <c r="BA692" s="34"/>
    </row>
    <row r="693" spans="4:53" s="15" customFormat="1" ht="12.6" customHeight="1">
      <c r="D693" s="77"/>
      <c r="F693" s="206"/>
      <c r="G693" s="164"/>
      <c r="H693" s="164"/>
      <c r="I693" s="164"/>
      <c r="J693" s="164"/>
      <c r="K693" s="183"/>
      <c r="L693" s="164"/>
      <c r="M693" s="164"/>
      <c r="N693" s="186"/>
      <c r="O693" s="186"/>
      <c r="P693" s="164"/>
      <c r="Q693" s="164"/>
      <c r="R693" s="164"/>
      <c r="S693" s="164"/>
      <c r="T693" s="164"/>
      <c r="U693" s="164"/>
      <c r="V693" s="164"/>
      <c r="W693" s="164"/>
      <c r="X693" s="164"/>
      <c r="Y693" s="187"/>
      <c r="AA693" s="77"/>
      <c r="AC693" s="206"/>
      <c r="AD693" s="34"/>
      <c r="AE693" s="34"/>
      <c r="AF693" s="34"/>
      <c r="AG693" s="34"/>
      <c r="AH693" s="34"/>
      <c r="AI693" s="85"/>
      <c r="AJ693" s="34"/>
      <c r="AK693" s="85"/>
      <c r="AL693" s="85"/>
      <c r="AM693" s="34"/>
      <c r="AN693" s="34"/>
      <c r="AO693" s="34"/>
      <c r="AP693" s="85"/>
      <c r="AQ693" s="84"/>
      <c r="AR693" s="86"/>
      <c r="AT693" s="77"/>
      <c r="AV693" s="203"/>
      <c r="AW693" s="34"/>
      <c r="AX693" s="34"/>
      <c r="AY693" s="93"/>
      <c r="AZ693" s="34"/>
      <c r="BA693" s="34"/>
    </row>
    <row r="694" spans="4:53" s="15" customFormat="1" ht="12.6" customHeight="1">
      <c r="D694" s="77"/>
      <c r="F694" s="206"/>
      <c r="G694" s="164"/>
      <c r="H694" s="164"/>
      <c r="I694" s="164"/>
      <c r="J694" s="164"/>
      <c r="K694" s="183"/>
      <c r="L694" s="164"/>
      <c r="M694" s="164"/>
      <c r="N694" s="186"/>
      <c r="O694" s="186"/>
      <c r="P694" s="164"/>
      <c r="Q694" s="164"/>
      <c r="R694" s="164"/>
      <c r="S694" s="164"/>
      <c r="T694" s="164"/>
      <c r="U694" s="164"/>
      <c r="V694" s="164"/>
      <c r="W694" s="164"/>
      <c r="X694" s="164"/>
      <c r="Y694" s="187"/>
      <c r="AA694" s="77"/>
      <c r="AC694" s="206"/>
      <c r="AD694" s="34"/>
      <c r="AE694" s="34"/>
      <c r="AF694" s="34"/>
      <c r="AG694" s="34"/>
      <c r="AH694" s="34"/>
      <c r="AI694" s="85"/>
      <c r="AJ694" s="34"/>
      <c r="AK694" s="85"/>
      <c r="AL694" s="85"/>
      <c r="AM694" s="34"/>
      <c r="AN694" s="34"/>
      <c r="AO694" s="34"/>
      <c r="AP694" s="85"/>
      <c r="AQ694" s="84"/>
      <c r="AR694" s="86"/>
      <c r="AT694" s="77"/>
      <c r="AV694" s="203"/>
      <c r="AW694" s="34"/>
      <c r="AX694" s="34"/>
      <c r="AY694" s="93"/>
      <c r="AZ694" s="34"/>
      <c r="BA694" s="34"/>
    </row>
    <row r="695" spans="4:53" s="15" customFormat="1" ht="12.6" customHeight="1">
      <c r="D695" s="77"/>
      <c r="F695" s="206"/>
      <c r="G695" s="164"/>
      <c r="H695" s="164"/>
      <c r="I695" s="164"/>
      <c r="J695" s="164"/>
      <c r="K695" s="183"/>
      <c r="L695" s="164"/>
      <c r="M695" s="164"/>
      <c r="N695" s="186"/>
      <c r="O695" s="186"/>
      <c r="P695" s="164"/>
      <c r="Q695" s="164"/>
      <c r="R695" s="164"/>
      <c r="S695" s="164"/>
      <c r="T695" s="164"/>
      <c r="U695" s="164"/>
      <c r="V695" s="164"/>
      <c r="W695" s="164"/>
      <c r="X695" s="164"/>
      <c r="Y695" s="187"/>
      <c r="AA695" s="77"/>
      <c r="AC695" s="206"/>
      <c r="AD695" s="34"/>
      <c r="AE695" s="34"/>
      <c r="AF695" s="34"/>
      <c r="AG695" s="34"/>
      <c r="AH695" s="34"/>
      <c r="AI695" s="85"/>
      <c r="AJ695" s="34"/>
      <c r="AK695" s="85"/>
      <c r="AL695" s="85"/>
      <c r="AM695" s="34"/>
      <c r="AN695" s="34"/>
      <c r="AO695" s="34"/>
      <c r="AP695" s="85"/>
      <c r="AQ695" s="84"/>
      <c r="AR695" s="86"/>
      <c r="AT695" s="77"/>
      <c r="AV695" s="203"/>
      <c r="AW695" s="34"/>
      <c r="AX695" s="34"/>
      <c r="AY695" s="93"/>
      <c r="AZ695" s="34"/>
      <c r="BA695" s="34"/>
    </row>
    <row r="696" spans="4:53" s="15" customFormat="1" ht="12.6" customHeight="1">
      <c r="D696" s="77"/>
      <c r="F696" s="206"/>
      <c r="G696" s="164"/>
      <c r="H696" s="164"/>
      <c r="I696" s="164"/>
      <c r="J696" s="164"/>
      <c r="K696" s="183"/>
      <c r="L696" s="164"/>
      <c r="M696" s="164"/>
      <c r="N696" s="186"/>
      <c r="O696" s="186"/>
      <c r="P696" s="164"/>
      <c r="Q696" s="164"/>
      <c r="R696" s="164"/>
      <c r="S696" s="164"/>
      <c r="T696" s="164"/>
      <c r="U696" s="164"/>
      <c r="V696" s="164"/>
      <c r="W696" s="164"/>
      <c r="X696" s="164"/>
      <c r="Y696" s="187"/>
      <c r="AA696" s="77"/>
      <c r="AC696" s="206"/>
      <c r="AD696" s="34"/>
      <c r="AE696" s="34"/>
      <c r="AF696" s="34"/>
      <c r="AG696" s="34"/>
      <c r="AH696" s="34"/>
      <c r="AI696" s="85"/>
      <c r="AJ696" s="34"/>
      <c r="AK696" s="85"/>
      <c r="AL696" s="85"/>
      <c r="AM696" s="34"/>
      <c r="AN696" s="34"/>
      <c r="AO696" s="34"/>
      <c r="AP696" s="85"/>
      <c r="AQ696" s="84"/>
      <c r="AR696" s="86"/>
      <c r="AT696" s="77"/>
      <c r="AV696" s="203"/>
      <c r="AW696" s="34"/>
      <c r="AX696" s="34"/>
      <c r="AY696" s="93"/>
      <c r="AZ696" s="34"/>
      <c r="BA696" s="34"/>
    </row>
    <row r="697" spans="4:53" s="15" customFormat="1" ht="12.6" customHeight="1">
      <c r="D697" s="77"/>
      <c r="F697" s="206"/>
      <c r="G697" s="164"/>
      <c r="H697" s="164"/>
      <c r="I697" s="164"/>
      <c r="J697" s="164"/>
      <c r="K697" s="183"/>
      <c r="L697" s="164"/>
      <c r="M697" s="164"/>
      <c r="N697" s="186"/>
      <c r="O697" s="186"/>
      <c r="P697" s="164"/>
      <c r="Q697" s="164"/>
      <c r="R697" s="164"/>
      <c r="S697" s="164"/>
      <c r="T697" s="164"/>
      <c r="U697" s="164"/>
      <c r="V697" s="164"/>
      <c r="W697" s="164"/>
      <c r="X697" s="164"/>
      <c r="Y697" s="187"/>
      <c r="AA697" s="77"/>
      <c r="AC697" s="206"/>
      <c r="AD697" s="34"/>
      <c r="AE697" s="34"/>
      <c r="AF697" s="34"/>
      <c r="AG697" s="34"/>
      <c r="AH697" s="34"/>
      <c r="AI697" s="85"/>
      <c r="AJ697" s="34"/>
      <c r="AK697" s="85"/>
      <c r="AL697" s="85"/>
      <c r="AM697" s="34"/>
      <c r="AN697" s="34"/>
      <c r="AO697" s="34"/>
      <c r="AP697" s="85"/>
      <c r="AQ697" s="84"/>
      <c r="AR697" s="86"/>
      <c r="AT697" s="77"/>
      <c r="AV697" s="203"/>
      <c r="AW697" s="34"/>
      <c r="AX697" s="34"/>
      <c r="AY697" s="93"/>
      <c r="AZ697" s="34"/>
      <c r="BA697" s="34"/>
    </row>
    <row r="698" spans="4:53" s="15" customFormat="1" ht="12.6" customHeight="1">
      <c r="D698" s="77"/>
      <c r="F698" s="206"/>
      <c r="G698" s="164"/>
      <c r="H698" s="164"/>
      <c r="I698" s="164"/>
      <c r="J698" s="164"/>
      <c r="K698" s="183"/>
      <c r="L698" s="164"/>
      <c r="M698" s="164"/>
      <c r="N698" s="186"/>
      <c r="O698" s="186"/>
      <c r="P698" s="164"/>
      <c r="Q698" s="164"/>
      <c r="R698" s="164"/>
      <c r="S698" s="164"/>
      <c r="T698" s="164"/>
      <c r="U698" s="164"/>
      <c r="V698" s="164"/>
      <c r="W698" s="164"/>
      <c r="X698" s="164"/>
      <c r="Y698" s="187"/>
      <c r="AA698" s="77"/>
      <c r="AC698" s="206"/>
      <c r="AD698" s="34"/>
      <c r="AE698" s="34"/>
      <c r="AF698" s="34"/>
      <c r="AG698" s="34"/>
      <c r="AH698" s="34"/>
      <c r="AI698" s="85"/>
      <c r="AJ698" s="34"/>
      <c r="AK698" s="85"/>
      <c r="AL698" s="85"/>
      <c r="AM698" s="34"/>
      <c r="AN698" s="34"/>
      <c r="AO698" s="34"/>
      <c r="AP698" s="85"/>
      <c r="AQ698" s="84"/>
      <c r="AR698" s="86"/>
      <c r="AT698" s="77"/>
      <c r="AV698" s="203"/>
      <c r="AW698" s="34"/>
      <c r="AX698" s="34"/>
      <c r="AY698" s="93"/>
      <c r="AZ698" s="34"/>
      <c r="BA698" s="34"/>
    </row>
    <row r="699" spans="4:53" s="15" customFormat="1" ht="12.6" customHeight="1">
      <c r="D699" s="77"/>
      <c r="F699" s="206"/>
      <c r="G699" s="164"/>
      <c r="H699" s="164"/>
      <c r="I699" s="164"/>
      <c r="J699" s="164"/>
      <c r="K699" s="183"/>
      <c r="L699" s="164"/>
      <c r="M699" s="164"/>
      <c r="N699" s="186"/>
      <c r="O699" s="186"/>
      <c r="P699" s="164"/>
      <c r="Q699" s="164"/>
      <c r="R699" s="164"/>
      <c r="S699" s="164"/>
      <c r="T699" s="164"/>
      <c r="U699" s="164"/>
      <c r="V699" s="164"/>
      <c r="W699" s="164"/>
      <c r="X699" s="164"/>
      <c r="Y699" s="187"/>
      <c r="AA699" s="77"/>
      <c r="AC699" s="206"/>
      <c r="AD699" s="34"/>
      <c r="AE699" s="34"/>
      <c r="AF699" s="34"/>
      <c r="AG699" s="34"/>
      <c r="AH699" s="34"/>
      <c r="AI699" s="85"/>
      <c r="AJ699" s="34"/>
      <c r="AK699" s="85"/>
      <c r="AL699" s="85"/>
      <c r="AM699" s="34"/>
      <c r="AN699" s="34"/>
      <c r="AO699" s="34"/>
      <c r="AP699" s="85"/>
      <c r="AQ699" s="84"/>
      <c r="AR699" s="86"/>
      <c r="AT699" s="77"/>
      <c r="AV699" s="203"/>
      <c r="AW699" s="34"/>
      <c r="AX699" s="34"/>
      <c r="AY699" s="93"/>
      <c r="AZ699" s="34"/>
      <c r="BA699" s="34"/>
    </row>
    <row r="700" spans="4:53" s="15" customFormat="1" ht="12.6" customHeight="1">
      <c r="D700" s="77"/>
      <c r="F700" s="206"/>
      <c r="G700" s="164"/>
      <c r="H700" s="164"/>
      <c r="I700" s="164"/>
      <c r="J700" s="164"/>
      <c r="K700" s="183"/>
      <c r="L700" s="164"/>
      <c r="M700" s="164"/>
      <c r="N700" s="186"/>
      <c r="O700" s="186"/>
      <c r="P700" s="164"/>
      <c r="Q700" s="164"/>
      <c r="R700" s="164"/>
      <c r="S700" s="164"/>
      <c r="T700" s="164"/>
      <c r="U700" s="164"/>
      <c r="V700" s="164"/>
      <c r="W700" s="164"/>
      <c r="X700" s="164"/>
      <c r="Y700" s="187"/>
      <c r="AA700" s="77"/>
      <c r="AC700" s="206"/>
      <c r="AD700" s="34"/>
      <c r="AE700" s="34"/>
      <c r="AF700" s="34"/>
      <c r="AG700" s="34"/>
      <c r="AH700" s="34"/>
      <c r="AI700" s="85"/>
      <c r="AJ700" s="34"/>
      <c r="AK700" s="85"/>
      <c r="AL700" s="85"/>
      <c r="AM700" s="34"/>
      <c r="AN700" s="34"/>
      <c r="AO700" s="34"/>
      <c r="AP700" s="85"/>
      <c r="AQ700" s="84"/>
      <c r="AR700" s="86"/>
      <c r="AT700" s="77"/>
      <c r="AV700" s="203"/>
      <c r="AW700" s="34"/>
      <c r="AX700" s="34"/>
      <c r="AY700" s="93"/>
      <c r="AZ700" s="34"/>
      <c r="BA700" s="34"/>
    </row>
    <row r="701" spans="4:53" s="15" customFormat="1" ht="12.6" customHeight="1">
      <c r="D701" s="77"/>
      <c r="F701" s="206"/>
      <c r="G701" s="164"/>
      <c r="H701" s="164"/>
      <c r="I701" s="164"/>
      <c r="J701" s="164"/>
      <c r="K701" s="183"/>
      <c r="L701" s="164"/>
      <c r="M701" s="164"/>
      <c r="N701" s="186"/>
      <c r="O701" s="186"/>
      <c r="P701" s="164"/>
      <c r="Q701" s="164"/>
      <c r="R701" s="164"/>
      <c r="S701" s="164"/>
      <c r="T701" s="164"/>
      <c r="U701" s="164"/>
      <c r="V701" s="164"/>
      <c r="W701" s="164"/>
      <c r="X701" s="164"/>
      <c r="Y701" s="187"/>
      <c r="AA701" s="77"/>
      <c r="AC701" s="206"/>
      <c r="AD701" s="34"/>
      <c r="AE701" s="34"/>
      <c r="AF701" s="34"/>
      <c r="AG701" s="34"/>
      <c r="AH701" s="34"/>
      <c r="AI701" s="85"/>
      <c r="AJ701" s="34"/>
      <c r="AK701" s="85"/>
      <c r="AL701" s="85"/>
      <c r="AM701" s="34"/>
      <c r="AN701" s="34"/>
      <c r="AO701" s="34"/>
      <c r="AP701" s="85"/>
      <c r="AQ701" s="84"/>
      <c r="AR701" s="86"/>
      <c r="AT701" s="77"/>
      <c r="AV701" s="203"/>
      <c r="AW701" s="34"/>
      <c r="AX701" s="34"/>
      <c r="AY701" s="93"/>
      <c r="AZ701" s="34"/>
      <c r="BA701" s="34"/>
    </row>
    <row r="702" spans="4:53" s="15" customFormat="1" ht="12.6" customHeight="1">
      <c r="D702" s="77"/>
      <c r="F702" s="206"/>
      <c r="G702" s="164"/>
      <c r="H702" s="164"/>
      <c r="I702" s="164"/>
      <c r="J702" s="164"/>
      <c r="K702" s="183"/>
      <c r="L702" s="164"/>
      <c r="M702" s="164"/>
      <c r="N702" s="186"/>
      <c r="O702" s="186"/>
      <c r="P702" s="164"/>
      <c r="Q702" s="164"/>
      <c r="R702" s="164"/>
      <c r="S702" s="164"/>
      <c r="T702" s="164"/>
      <c r="U702" s="164"/>
      <c r="V702" s="164"/>
      <c r="W702" s="164"/>
      <c r="X702" s="164"/>
      <c r="Y702" s="187"/>
      <c r="AA702" s="77"/>
      <c r="AC702" s="206"/>
      <c r="AD702" s="34"/>
      <c r="AE702" s="34"/>
      <c r="AF702" s="34"/>
      <c r="AG702" s="34"/>
      <c r="AH702" s="34"/>
      <c r="AI702" s="85"/>
      <c r="AJ702" s="34"/>
      <c r="AK702" s="85"/>
      <c r="AL702" s="85"/>
      <c r="AM702" s="34"/>
      <c r="AN702" s="34"/>
      <c r="AO702" s="34"/>
      <c r="AP702" s="85"/>
      <c r="AQ702" s="84"/>
      <c r="AR702" s="86"/>
      <c r="AT702" s="77"/>
      <c r="AV702" s="203"/>
      <c r="AW702" s="34"/>
      <c r="AX702" s="34"/>
      <c r="AY702" s="93"/>
      <c r="AZ702" s="34"/>
      <c r="BA702" s="34"/>
    </row>
    <row r="703" spans="4:53" s="15" customFormat="1" ht="12.6" customHeight="1">
      <c r="D703" s="77"/>
      <c r="F703" s="206"/>
      <c r="G703" s="164"/>
      <c r="H703" s="164"/>
      <c r="I703" s="164"/>
      <c r="J703" s="164"/>
      <c r="K703" s="183"/>
      <c r="L703" s="164"/>
      <c r="M703" s="164"/>
      <c r="N703" s="186"/>
      <c r="O703" s="186"/>
      <c r="P703" s="164"/>
      <c r="Q703" s="164"/>
      <c r="R703" s="164"/>
      <c r="S703" s="164"/>
      <c r="T703" s="164"/>
      <c r="U703" s="164"/>
      <c r="V703" s="164"/>
      <c r="W703" s="164"/>
      <c r="X703" s="164"/>
      <c r="Y703" s="187"/>
      <c r="AA703" s="77"/>
      <c r="AC703" s="206"/>
      <c r="AD703" s="34"/>
      <c r="AE703" s="34"/>
      <c r="AF703" s="34"/>
      <c r="AG703" s="34"/>
      <c r="AH703" s="34"/>
      <c r="AI703" s="85"/>
      <c r="AJ703" s="34"/>
      <c r="AK703" s="85"/>
      <c r="AL703" s="85"/>
      <c r="AM703" s="34"/>
      <c r="AN703" s="34"/>
      <c r="AO703" s="34"/>
      <c r="AP703" s="85"/>
      <c r="AQ703" s="84"/>
      <c r="AR703" s="86"/>
      <c r="AT703" s="77"/>
      <c r="AV703" s="203"/>
      <c r="AW703" s="34"/>
      <c r="AX703" s="34"/>
      <c r="AY703" s="93"/>
      <c r="AZ703" s="34"/>
      <c r="BA703" s="34"/>
    </row>
    <row r="704" spans="4:53" s="15" customFormat="1" ht="12.6" customHeight="1">
      <c r="D704" s="77"/>
      <c r="F704" s="206"/>
      <c r="G704" s="164"/>
      <c r="H704" s="164"/>
      <c r="I704" s="164"/>
      <c r="J704" s="164"/>
      <c r="K704" s="183"/>
      <c r="L704" s="164"/>
      <c r="M704" s="164"/>
      <c r="N704" s="186"/>
      <c r="O704" s="186"/>
      <c r="P704" s="164"/>
      <c r="Q704" s="164"/>
      <c r="R704" s="164"/>
      <c r="S704" s="164"/>
      <c r="T704" s="164"/>
      <c r="U704" s="164"/>
      <c r="V704" s="164"/>
      <c r="W704" s="164"/>
      <c r="X704" s="164"/>
      <c r="Y704" s="187"/>
      <c r="AA704" s="77"/>
      <c r="AC704" s="206"/>
      <c r="AD704" s="34"/>
      <c r="AE704" s="34"/>
      <c r="AF704" s="34"/>
      <c r="AG704" s="34"/>
      <c r="AH704" s="34"/>
      <c r="AI704" s="85"/>
      <c r="AJ704" s="34"/>
      <c r="AK704" s="85"/>
      <c r="AL704" s="85"/>
      <c r="AM704" s="34"/>
      <c r="AN704" s="34"/>
      <c r="AO704" s="34"/>
      <c r="AP704" s="85"/>
      <c r="AQ704" s="84"/>
      <c r="AR704" s="86"/>
      <c r="AT704" s="77"/>
      <c r="AV704" s="203"/>
      <c r="AW704" s="34"/>
      <c r="AX704" s="34"/>
      <c r="AY704" s="93"/>
      <c r="AZ704" s="34"/>
      <c r="BA704" s="34"/>
    </row>
    <row r="705" spans="4:53" s="15" customFormat="1" ht="12.6" customHeight="1">
      <c r="D705" s="77"/>
      <c r="F705" s="206"/>
      <c r="G705" s="164"/>
      <c r="H705" s="164"/>
      <c r="I705" s="164"/>
      <c r="J705" s="164"/>
      <c r="K705" s="183"/>
      <c r="L705" s="164"/>
      <c r="M705" s="164"/>
      <c r="N705" s="186"/>
      <c r="O705" s="186"/>
      <c r="P705" s="164"/>
      <c r="Q705" s="164"/>
      <c r="R705" s="164"/>
      <c r="S705" s="164"/>
      <c r="T705" s="164"/>
      <c r="U705" s="164"/>
      <c r="V705" s="164"/>
      <c r="W705" s="164"/>
      <c r="X705" s="164"/>
      <c r="Y705" s="187"/>
      <c r="AA705" s="77"/>
      <c r="AC705" s="206"/>
      <c r="AD705" s="34"/>
      <c r="AE705" s="34"/>
      <c r="AF705" s="34"/>
      <c r="AG705" s="34"/>
      <c r="AH705" s="34"/>
      <c r="AI705" s="85"/>
      <c r="AJ705" s="34"/>
      <c r="AK705" s="85"/>
      <c r="AL705" s="85"/>
      <c r="AM705" s="34"/>
      <c r="AN705" s="34"/>
      <c r="AO705" s="34"/>
      <c r="AP705" s="85"/>
      <c r="AQ705" s="84"/>
      <c r="AR705" s="86"/>
      <c r="AT705" s="77"/>
      <c r="AV705" s="203"/>
      <c r="AW705" s="34"/>
      <c r="AX705" s="34"/>
      <c r="AY705" s="93"/>
      <c r="AZ705" s="34"/>
      <c r="BA705" s="34"/>
    </row>
    <row r="706" spans="4:53" s="15" customFormat="1" ht="12.6" customHeight="1">
      <c r="D706" s="77"/>
      <c r="F706" s="206"/>
      <c r="G706" s="164"/>
      <c r="H706" s="164"/>
      <c r="I706" s="164"/>
      <c r="J706" s="164"/>
      <c r="K706" s="183"/>
      <c r="L706" s="164"/>
      <c r="M706" s="164"/>
      <c r="N706" s="186"/>
      <c r="O706" s="186"/>
      <c r="P706" s="164"/>
      <c r="Q706" s="164"/>
      <c r="R706" s="164"/>
      <c r="S706" s="164"/>
      <c r="T706" s="164"/>
      <c r="U706" s="164"/>
      <c r="V706" s="164"/>
      <c r="W706" s="164"/>
      <c r="X706" s="164"/>
      <c r="Y706" s="187"/>
      <c r="AA706" s="77"/>
      <c r="AC706" s="206"/>
      <c r="AD706" s="34"/>
      <c r="AE706" s="34"/>
      <c r="AF706" s="34"/>
      <c r="AG706" s="34"/>
      <c r="AH706" s="34"/>
      <c r="AI706" s="85"/>
      <c r="AJ706" s="34"/>
      <c r="AK706" s="85"/>
      <c r="AL706" s="85"/>
      <c r="AM706" s="34"/>
      <c r="AN706" s="34"/>
      <c r="AO706" s="34"/>
      <c r="AP706" s="85"/>
      <c r="AQ706" s="84"/>
      <c r="AR706" s="86"/>
      <c r="AT706" s="77"/>
      <c r="AV706" s="203"/>
      <c r="AW706" s="34"/>
      <c r="AX706" s="34"/>
      <c r="AY706" s="93"/>
      <c r="AZ706" s="34"/>
      <c r="BA706" s="34"/>
    </row>
    <row r="707" spans="4:53" s="15" customFormat="1" ht="12.6" customHeight="1">
      <c r="D707" s="77"/>
      <c r="F707" s="206"/>
      <c r="G707" s="164"/>
      <c r="H707" s="164"/>
      <c r="I707" s="164"/>
      <c r="J707" s="164"/>
      <c r="K707" s="183"/>
      <c r="L707" s="164"/>
      <c r="M707" s="164"/>
      <c r="N707" s="186"/>
      <c r="O707" s="186"/>
      <c r="P707" s="164"/>
      <c r="Q707" s="164"/>
      <c r="R707" s="164"/>
      <c r="S707" s="164"/>
      <c r="T707" s="164"/>
      <c r="U707" s="164"/>
      <c r="V707" s="164"/>
      <c r="W707" s="164"/>
      <c r="X707" s="164"/>
      <c r="Y707" s="187"/>
      <c r="AA707" s="77"/>
      <c r="AC707" s="206"/>
      <c r="AD707" s="34"/>
      <c r="AE707" s="34"/>
      <c r="AF707" s="34"/>
      <c r="AG707" s="34"/>
      <c r="AH707" s="34"/>
      <c r="AI707" s="85"/>
      <c r="AJ707" s="34"/>
      <c r="AK707" s="85"/>
      <c r="AL707" s="85"/>
      <c r="AM707" s="34"/>
      <c r="AN707" s="34"/>
      <c r="AO707" s="34"/>
      <c r="AP707" s="85"/>
      <c r="AQ707" s="84"/>
      <c r="AR707" s="86"/>
      <c r="AT707" s="77"/>
      <c r="AV707" s="203"/>
      <c r="AW707" s="34"/>
      <c r="AX707" s="34"/>
      <c r="AY707" s="93"/>
      <c r="AZ707" s="34"/>
      <c r="BA707" s="34"/>
    </row>
    <row r="708" spans="4:53" s="15" customFormat="1" ht="12.6" customHeight="1">
      <c r="D708" s="77"/>
      <c r="F708" s="206"/>
      <c r="G708" s="164"/>
      <c r="H708" s="164"/>
      <c r="I708" s="164"/>
      <c r="J708" s="164"/>
      <c r="K708" s="183"/>
      <c r="L708" s="164"/>
      <c r="M708" s="164"/>
      <c r="N708" s="186"/>
      <c r="O708" s="186"/>
      <c r="P708" s="164"/>
      <c r="Q708" s="164"/>
      <c r="R708" s="164"/>
      <c r="S708" s="164"/>
      <c r="T708" s="164"/>
      <c r="U708" s="164"/>
      <c r="V708" s="164"/>
      <c r="W708" s="164"/>
      <c r="X708" s="164"/>
      <c r="Y708" s="187"/>
      <c r="AA708" s="77"/>
      <c r="AC708" s="206"/>
      <c r="AD708" s="34"/>
      <c r="AE708" s="34"/>
      <c r="AF708" s="34"/>
      <c r="AG708" s="34"/>
      <c r="AH708" s="34"/>
      <c r="AI708" s="85"/>
      <c r="AJ708" s="34"/>
      <c r="AK708" s="85"/>
      <c r="AL708" s="85"/>
      <c r="AM708" s="34"/>
      <c r="AN708" s="34"/>
      <c r="AO708" s="34"/>
      <c r="AP708" s="85"/>
      <c r="AQ708" s="84"/>
      <c r="AR708" s="86"/>
      <c r="AT708" s="77"/>
      <c r="AV708" s="203"/>
      <c r="AW708" s="34"/>
      <c r="AX708" s="34"/>
      <c r="AY708" s="93"/>
      <c r="AZ708" s="34"/>
      <c r="BA708" s="34"/>
    </row>
    <row r="709" spans="4:53" s="15" customFormat="1" ht="12.6" customHeight="1">
      <c r="D709" s="77"/>
      <c r="F709" s="206"/>
      <c r="G709" s="164"/>
      <c r="H709" s="164"/>
      <c r="I709" s="164"/>
      <c r="J709" s="164"/>
      <c r="K709" s="183"/>
      <c r="L709" s="164"/>
      <c r="M709" s="164"/>
      <c r="N709" s="186"/>
      <c r="O709" s="186"/>
      <c r="P709" s="164"/>
      <c r="Q709" s="164"/>
      <c r="R709" s="164"/>
      <c r="S709" s="164"/>
      <c r="T709" s="164"/>
      <c r="U709" s="164"/>
      <c r="V709" s="164"/>
      <c r="W709" s="164"/>
      <c r="X709" s="164"/>
      <c r="Y709" s="187"/>
      <c r="AA709" s="77"/>
      <c r="AC709" s="206"/>
      <c r="AD709" s="34"/>
      <c r="AE709" s="34"/>
      <c r="AF709" s="34"/>
      <c r="AG709" s="34"/>
      <c r="AH709" s="34"/>
      <c r="AI709" s="85"/>
      <c r="AJ709" s="34"/>
      <c r="AK709" s="85"/>
      <c r="AL709" s="85"/>
      <c r="AM709" s="34"/>
      <c r="AN709" s="34"/>
      <c r="AO709" s="34"/>
      <c r="AP709" s="85"/>
      <c r="AQ709" s="84"/>
      <c r="AR709" s="86"/>
      <c r="AT709" s="77"/>
      <c r="AV709" s="203"/>
      <c r="AW709" s="34"/>
      <c r="AX709" s="34"/>
      <c r="AY709" s="93"/>
      <c r="AZ709" s="34"/>
      <c r="BA709" s="34"/>
    </row>
    <row r="710" spans="4:53" s="15" customFormat="1" ht="12.6" customHeight="1">
      <c r="D710" s="77"/>
      <c r="F710" s="206"/>
      <c r="G710" s="164"/>
      <c r="H710" s="164"/>
      <c r="I710" s="164"/>
      <c r="J710" s="164"/>
      <c r="K710" s="183"/>
      <c r="L710" s="164"/>
      <c r="M710" s="164"/>
      <c r="N710" s="186"/>
      <c r="O710" s="186"/>
      <c r="P710" s="164"/>
      <c r="Q710" s="164"/>
      <c r="R710" s="164"/>
      <c r="S710" s="164"/>
      <c r="T710" s="164"/>
      <c r="U710" s="164"/>
      <c r="V710" s="164"/>
      <c r="W710" s="164"/>
      <c r="X710" s="164"/>
      <c r="Y710" s="187"/>
      <c r="AA710" s="77"/>
      <c r="AC710" s="206"/>
      <c r="AD710" s="34"/>
      <c r="AE710" s="34"/>
      <c r="AF710" s="34"/>
      <c r="AG710" s="34"/>
      <c r="AH710" s="34"/>
      <c r="AI710" s="85"/>
      <c r="AJ710" s="34"/>
      <c r="AK710" s="85"/>
      <c r="AL710" s="85"/>
      <c r="AM710" s="34"/>
      <c r="AN710" s="34"/>
      <c r="AO710" s="34"/>
      <c r="AP710" s="85"/>
      <c r="AQ710" s="84"/>
      <c r="AR710" s="86"/>
      <c r="AT710" s="77"/>
      <c r="AV710" s="203"/>
      <c r="AW710" s="34"/>
      <c r="AX710" s="34"/>
      <c r="AY710" s="93"/>
      <c r="AZ710" s="34"/>
      <c r="BA710" s="34"/>
    </row>
    <row r="711" spans="4:53" s="15" customFormat="1" ht="12.6" customHeight="1">
      <c r="D711" s="77"/>
      <c r="F711" s="206"/>
      <c r="G711" s="164"/>
      <c r="H711" s="164"/>
      <c r="I711" s="164"/>
      <c r="J711" s="164"/>
      <c r="K711" s="183"/>
      <c r="L711" s="164"/>
      <c r="M711" s="164"/>
      <c r="N711" s="186"/>
      <c r="O711" s="186"/>
      <c r="P711" s="164"/>
      <c r="Q711" s="164"/>
      <c r="R711" s="164"/>
      <c r="S711" s="164"/>
      <c r="T711" s="164"/>
      <c r="U711" s="164"/>
      <c r="V711" s="164"/>
      <c r="W711" s="164"/>
      <c r="X711" s="164"/>
      <c r="Y711" s="187"/>
      <c r="AA711" s="77"/>
      <c r="AC711" s="206"/>
      <c r="AD711" s="34"/>
      <c r="AE711" s="34"/>
      <c r="AF711" s="34"/>
      <c r="AG711" s="34"/>
      <c r="AH711" s="34"/>
      <c r="AI711" s="85"/>
      <c r="AJ711" s="34"/>
      <c r="AK711" s="85"/>
      <c r="AL711" s="85"/>
      <c r="AM711" s="34"/>
      <c r="AN711" s="34"/>
      <c r="AO711" s="34"/>
      <c r="AP711" s="85"/>
      <c r="AQ711" s="84"/>
      <c r="AR711" s="86"/>
      <c r="AT711" s="77"/>
      <c r="AV711" s="203"/>
      <c r="AW711" s="34"/>
      <c r="AX711" s="34"/>
      <c r="AY711" s="93"/>
      <c r="AZ711" s="34"/>
      <c r="BA711" s="34"/>
    </row>
    <row r="712" spans="4:53" s="15" customFormat="1" ht="12.6" customHeight="1">
      <c r="D712" s="77"/>
      <c r="F712" s="206"/>
      <c r="G712" s="164"/>
      <c r="H712" s="164"/>
      <c r="I712" s="164"/>
      <c r="J712" s="164"/>
      <c r="K712" s="183"/>
      <c r="L712" s="164"/>
      <c r="M712" s="164"/>
      <c r="N712" s="186"/>
      <c r="O712" s="186"/>
      <c r="P712" s="164"/>
      <c r="Q712" s="164"/>
      <c r="R712" s="164"/>
      <c r="S712" s="164"/>
      <c r="T712" s="164"/>
      <c r="U712" s="164"/>
      <c r="V712" s="164"/>
      <c r="W712" s="164"/>
      <c r="X712" s="164"/>
      <c r="Y712" s="187"/>
      <c r="AA712" s="77"/>
      <c r="AC712" s="206"/>
      <c r="AD712" s="34"/>
      <c r="AE712" s="34"/>
      <c r="AF712" s="34"/>
      <c r="AG712" s="34"/>
      <c r="AH712" s="34"/>
      <c r="AI712" s="85"/>
      <c r="AJ712" s="34"/>
      <c r="AK712" s="85"/>
      <c r="AL712" s="85"/>
      <c r="AM712" s="34"/>
      <c r="AN712" s="34"/>
      <c r="AO712" s="34"/>
      <c r="AP712" s="85"/>
      <c r="AQ712" s="84"/>
      <c r="AR712" s="86"/>
      <c r="AT712" s="77"/>
      <c r="AV712" s="203"/>
      <c r="AW712" s="34"/>
      <c r="AX712" s="34"/>
      <c r="AY712" s="93"/>
      <c r="AZ712" s="34"/>
      <c r="BA712" s="34"/>
    </row>
    <row r="713" spans="4:53" s="15" customFormat="1" ht="12.6" customHeight="1">
      <c r="D713" s="77"/>
      <c r="F713" s="206"/>
      <c r="G713" s="164"/>
      <c r="H713" s="164"/>
      <c r="I713" s="164"/>
      <c r="J713" s="164"/>
      <c r="K713" s="183"/>
      <c r="L713" s="164"/>
      <c r="M713" s="164"/>
      <c r="N713" s="186"/>
      <c r="O713" s="186"/>
      <c r="P713" s="164"/>
      <c r="Q713" s="164"/>
      <c r="R713" s="164"/>
      <c r="S713" s="164"/>
      <c r="T713" s="164"/>
      <c r="U713" s="164"/>
      <c r="V713" s="164"/>
      <c r="W713" s="164"/>
      <c r="X713" s="164"/>
      <c r="Y713" s="187"/>
      <c r="AA713" s="77"/>
      <c r="AC713" s="206"/>
      <c r="AD713" s="34"/>
      <c r="AE713" s="34"/>
      <c r="AF713" s="34"/>
      <c r="AG713" s="34"/>
      <c r="AH713" s="34"/>
      <c r="AI713" s="85"/>
      <c r="AJ713" s="34"/>
      <c r="AK713" s="85"/>
      <c r="AL713" s="85"/>
      <c r="AM713" s="34"/>
      <c r="AN713" s="34"/>
      <c r="AO713" s="34"/>
      <c r="AP713" s="85"/>
      <c r="AQ713" s="84"/>
      <c r="AR713" s="86"/>
      <c r="AT713" s="77"/>
      <c r="AV713" s="203"/>
      <c r="AW713" s="34"/>
      <c r="AX713" s="34"/>
      <c r="AY713" s="93"/>
      <c r="AZ713" s="34"/>
      <c r="BA713" s="34"/>
    </row>
    <row r="714" spans="4:53" s="15" customFormat="1" ht="12.6" customHeight="1">
      <c r="D714" s="77"/>
      <c r="F714" s="206"/>
      <c r="G714" s="164"/>
      <c r="H714" s="164"/>
      <c r="I714" s="164"/>
      <c r="J714" s="164"/>
      <c r="K714" s="183"/>
      <c r="L714" s="164"/>
      <c r="M714" s="164"/>
      <c r="N714" s="186"/>
      <c r="O714" s="186"/>
      <c r="P714" s="164"/>
      <c r="Q714" s="164"/>
      <c r="R714" s="164"/>
      <c r="S714" s="164"/>
      <c r="T714" s="164"/>
      <c r="U714" s="164"/>
      <c r="V714" s="164"/>
      <c r="W714" s="164"/>
      <c r="X714" s="164"/>
      <c r="Y714" s="187"/>
      <c r="AA714" s="77"/>
      <c r="AC714" s="206"/>
      <c r="AD714" s="34"/>
      <c r="AE714" s="34"/>
      <c r="AF714" s="34"/>
      <c r="AG714" s="34"/>
      <c r="AH714" s="34"/>
      <c r="AI714" s="85"/>
      <c r="AJ714" s="34"/>
      <c r="AK714" s="85"/>
      <c r="AL714" s="85"/>
      <c r="AM714" s="34"/>
      <c r="AN714" s="34"/>
      <c r="AO714" s="34"/>
      <c r="AP714" s="85"/>
      <c r="AQ714" s="84"/>
      <c r="AR714" s="86"/>
      <c r="AT714" s="77"/>
      <c r="AV714" s="203"/>
      <c r="AW714" s="34"/>
      <c r="AX714" s="34"/>
      <c r="AY714" s="93"/>
      <c r="AZ714" s="34"/>
      <c r="BA714" s="34"/>
    </row>
    <row r="715" spans="4:53" s="15" customFormat="1" ht="12.6" customHeight="1">
      <c r="D715" s="77"/>
      <c r="F715" s="206"/>
      <c r="G715" s="164"/>
      <c r="H715" s="164"/>
      <c r="I715" s="164"/>
      <c r="J715" s="164"/>
      <c r="K715" s="183"/>
      <c r="L715" s="164"/>
      <c r="M715" s="164"/>
      <c r="N715" s="186"/>
      <c r="O715" s="186"/>
      <c r="P715" s="164"/>
      <c r="Q715" s="164"/>
      <c r="R715" s="164"/>
      <c r="S715" s="164"/>
      <c r="T715" s="164"/>
      <c r="U715" s="164"/>
      <c r="V715" s="164"/>
      <c r="W715" s="164"/>
      <c r="X715" s="164"/>
      <c r="Y715" s="187"/>
      <c r="AA715" s="77"/>
      <c r="AC715" s="206"/>
      <c r="AD715" s="34"/>
      <c r="AE715" s="34"/>
      <c r="AF715" s="34"/>
      <c r="AG715" s="34"/>
      <c r="AH715" s="34"/>
      <c r="AI715" s="85"/>
      <c r="AJ715" s="34"/>
      <c r="AK715" s="85"/>
      <c r="AL715" s="85"/>
      <c r="AM715" s="34"/>
      <c r="AN715" s="34"/>
      <c r="AO715" s="34"/>
      <c r="AP715" s="85"/>
      <c r="AQ715" s="84"/>
      <c r="AR715" s="86"/>
      <c r="AT715" s="77"/>
      <c r="AV715" s="203"/>
      <c r="AW715" s="34"/>
      <c r="AX715" s="34"/>
      <c r="AY715" s="93"/>
      <c r="AZ715" s="34"/>
      <c r="BA715" s="34"/>
    </row>
    <row r="716" spans="4:53" s="15" customFormat="1" ht="12.6" customHeight="1">
      <c r="D716" s="77"/>
      <c r="F716" s="206"/>
      <c r="G716" s="164"/>
      <c r="H716" s="164"/>
      <c r="I716" s="164"/>
      <c r="J716" s="164"/>
      <c r="K716" s="183"/>
      <c r="L716" s="164"/>
      <c r="M716" s="164"/>
      <c r="N716" s="186"/>
      <c r="O716" s="186"/>
      <c r="P716" s="164"/>
      <c r="Q716" s="164"/>
      <c r="R716" s="164"/>
      <c r="S716" s="164"/>
      <c r="T716" s="164"/>
      <c r="U716" s="164"/>
      <c r="V716" s="164"/>
      <c r="W716" s="164"/>
      <c r="X716" s="164"/>
      <c r="Y716" s="187"/>
      <c r="AA716" s="77"/>
      <c r="AC716" s="206"/>
      <c r="AD716" s="34"/>
      <c r="AE716" s="34"/>
      <c r="AF716" s="34"/>
      <c r="AG716" s="34"/>
      <c r="AH716" s="34"/>
      <c r="AI716" s="85"/>
      <c r="AJ716" s="34"/>
      <c r="AK716" s="85"/>
      <c r="AL716" s="85"/>
      <c r="AM716" s="34"/>
      <c r="AN716" s="34"/>
      <c r="AO716" s="34"/>
      <c r="AP716" s="85"/>
      <c r="AQ716" s="84"/>
      <c r="AR716" s="86"/>
      <c r="AT716" s="77"/>
      <c r="AV716" s="203"/>
      <c r="AW716" s="34"/>
      <c r="AX716" s="34"/>
      <c r="AY716" s="93"/>
      <c r="AZ716" s="34"/>
      <c r="BA716" s="34"/>
    </row>
    <row r="717" spans="4:53" s="15" customFormat="1" ht="12.6" customHeight="1">
      <c r="D717" s="77"/>
      <c r="F717" s="206"/>
      <c r="G717" s="164"/>
      <c r="H717" s="164"/>
      <c r="I717" s="164"/>
      <c r="J717" s="164"/>
      <c r="K717" s="183"/>
      <c r="L717" s="164"/>
      <c r="M717" s="164"/>
      <c r="N717" s="186"/>
      <c r="O717" s="186"/>
      <c r="P717" s="164"/>
      <c r="Q717" s="164"/>
      <c r="R717" s="164"/>
      <c r="S717" s="164"/>
      <c r="T717" s="164"/>
      <c r="U717" s="164"/>
      <c r="V717" s="164"/>
      <c r="W717" s="164"/>
      <c r="X717" s="164"/>
      <c r="Y717" s="187"/>
      <c r="AA717" s="77"/>
      <c r="AC717" s="206"/>
      <c r="AD717" s="34"/>
      <c r="AE717" s="34"/>
      <c r="AF717" s="34"/>
      <c r="AG717" s="34"/>
      <c r="AH717" s="34"/>
      <c r="AI717" s="85"/>
      <c r="AJ717" s="34"/>
      <c r="AK717" s="85"/>
      <c r="AL717" s="85"/>
      <c r="AM717" s="34"/>
      <c r="AN717" s="34"/>
      <c r="AO717" s="34"/>
      <c r="AP717" s="85"/>
      <c r="AQ717" s="84"/>
      <c r="AR717" s="86"/>
      <c r="AT717" s="77"/>
      <c r="AV717" s="203"/>
      <c r="AW717" s="34"/>
      <c r="AX717" s="34"/>
      <c r="AY717" s="93"/>
      <c r="AZ717" s="34"/>
      <c r="BA717" s="34"/>
    </row>
    <row r="718" spans="4:53" s="15" customFormat="1" ht="12.6" customHeight="1">
      <c r="D718" s="77"/>
      <c r="F718" s="206"/>
      <c r="G718" s="164"/>
      <c r="H718" s="164"/>
      <c r="I718" s="164"/>
      <c r="J718" s="164"/>
      <c r="K718" s="183"/>
      <c r="L718" s="164"/>
      <c r="M718" s="164"/>
      <c r="N718" s="186"/>
      <c r="O718" s="186"/>
      <c r="P718" s="164"/>
      <c r="Q718" s="164"/>
      <c r="R718" s="164"/>
      <c r="S718" s="164"/>
      <c r="T718" s="164"/>
      <c r="U718" s="164"/>
      <c r="V718" s="164"/>
      <c r="W718" s="164"/>
      <c r="X718" s="164"/>
      <c r="Y718" s="187"/>
      <c r="AA718" s="77"/>
      <c r="AC718" s="206"/>
      <c r="AD718" s="34"/>
      <c r="AE718" s="34"/>
      <c r="AF718" s="34"/>
      <c r="AG718" s="34"/>
      <c r="AH718" s="34"/>
      <c r="AI718" s="85"/>
      <c r="AJ718" s="34"/>
      <c r="AK718" s="85"/>
      <c r="AL718" s="85"/>
      <c r="AM718" s="34"/>
      <c r="AN718" s="34"/>
      <c r="AO718" s="34"/>
      <c r="AP718" s="85"/>
      <c r="AQ718" s="84"/>
      <c r="AR718" s="86"/>
      <c r="AT718" s="77"/>
      <c r="AV718" s="203"/>
      <c r="AW718" s="34"/>
      <c r="AX718" s="34"/>
      <c r="AY718" s="93"/>
      <c r="AZ718" s="34"/>
      <c r="BA718" s="34"/>
    </row>
    <row r="719" spans="4:53" s="15" customFormat="1" ht="12.6" customHeight="1">
      <c r="D719" s="77"/>
      <c r="F719" s="206"/>
      <c r="G719" s="164"/>
      <c r="H719" s="164"/>
      <c r="I719" s="164"/>
      <c r="J719" s="164"/>
      <c r="K719" s="183"/>
      <c r="L719" s="164"/>
      <c r="M719" s="164"/>
      <c r="N719" s="186"/>
      <c r="O719" s="186"/>
      <c r="P719" s="164"/>
      <c r="Q719" s="164"/>
      <c r="R719" s="164"/>
      <c r="S719" s="164"/>
      <c r="T719" s="164"/>
      <c r="U719" s="164"/>
      <c r="V719" s="164"/>
      <c r="W719" s="164"/>
      <c r="X719" s="164"/>
      <c r="Y719" s="187"/>
      <c r="AA719" s="77"/>
      <c r="AC719" s="206"/>
      <c r="AD719" s="34"/>
      <c r="AE719" s="34"/>
      <c r="AF719" s="34"/>
      <c r="AG719" s="34"/>
      <c r="AH719" s="34"/>
      <c r="AI719" s="85"/>
      <c r="AJ719" s="34"/>
      <c r="AK719" s="85"/>
      <c r="AL719" s="85"/>
      <c r="AM719" s="34"/>
      <c r="AN719" s="34"/>
      <c r="AO719" s="34"/>
      <c r="AP719" s="85"/>
      <c r="AQ719" s="84"/>
      <c r="AR719" s="86"/>
      <c r="AT719" s="77"/>
      <c r="AV719" s="203"/>
      <c r="AW719" s="34"/>
      <c r="AX719" s="34"/>
      <c r="AY719" s="93"/>
      <c r="AZ719" s="34"/>
      <c r="BA719" s="34"/>
    </row>
    <row r="720" spans="4:53" s="15" customFormat="1" ht="12.6" customHeight="1">
      <c r="D720" s="77"/>
      <c r="F720" s="206"/>
      <c r="G720" s="164"/>
      <c r="H720" s="164"/>
      <c r="I720" s="164"/>
      <c r="J720" s="164"/>
      <c r="K720" s="183"/>
      <c r="L720" s="164"/>
      <c r="M720" s="164"/>
      <c r="N720" s="186"/>
      <c r="O720" s="186"/>
      <c r="P720" s="164"/>
      <c r="Q720" s="164"/>
      <c r="R720" s="164"/>
      <c r="S720" s="164"/>
      <c r="T720" s="164"/>
      <c r="U720" s="164"/>
      <c r="V720" s="164"/>
      <c r="W720" s="164"/>
      <c r="X720" s="164"/>
      <c r="Y720" s="187"/>
      <c r="AA720" s="77"/>
      <c r="AC720" s="206"/>
      <c r="AD720" s="34"/>
      <c r="AE720" s="34"/>
      <c r="AF720" s="34"/>
      <c r="AG720" s="34"/>
      <c r="AH720" s="34"/>
      <c r="AI720" s="85"/>
      <c r="AJ720" s="34"/>
      <c r="AK720" s="85"/>
      <c r="AL720" s="85"/>
      <c r="AM720" s="34"/>
      <c r="AN720" s="34"/>
      <c r="AO720" s="34"/>
      <c r="AP720" s="85"/>
      <c r="AQ720" s="84"/>
      <c r="AR720" s="86"/>
      <c r="AT720" s="77"/>
      <c r="AV720" s="203"/>
      <c r="AW720" s="34"/>
      <c r="AX720" s="34"/>
      <c r="AY720" s="93"/>
      <c r="AZ720" s="34"/>
      <c r="BA720" s="34"/>
    </row>
    <row r="721" spans="4:53" s="15" customFormat="1" ht="12.6" customHeight="1">
      <c r="D721" s="77"/>
      <c r="F721" s="206"/>
      <c r="G721" s="164"/>
      <c r="H721" s="164"/>
      <c r="I721" s="164"/>
      <c r="J721" s="164"/>
      <c r="K721" s="183"/>
      <c r="L721" s="164"/>
      <c r="M721" s="164"/>
      <c r="N721" s="186"/>
      <c r="O721" s="186"/>
      <c r="P721" s="164"/>
      <c r="Q721" s="164"/>
      <c r="R721" s="164"/>
      <c r="S721" s="164"/>
      <c r="T721" s="164"/>
      <c r="U721" s="164"/>
      <c r="V721" s="164"/>
      <c r="W721" s="164"/>
      <c r="X721" s="164"/>
      <c r="Y721" s="187"/>
      <c r="AA721" s="77"/>
      <c r="AC721" s="206"/>
      <c r="AD721" s="34"/>
      <c r="AE721" s="34"/>
      <c r="AF721" s="34"/>
      <c r="AG721" s="34"/>
      <c r="AH721" s="34"/>
      <c r="AI721" s="85"/>
      <c r="AJ721" s="34"/>
      <c r="AK721" s="85"/>
      <c r="AL721" s="85"/>
      <c r="AM721" s="34"/>
      <c r="AN721" s="34"/>
      <c r="AO721" s="34"/>
      <c r="AP721" s="85"/>
      <c r="AQ721" s="84"/>
      <c r="AR721" s="86"/>
      <c r="AT721" s="77"/>
      <c r="AV721" s="203"/>
      <c r="AW721" s="34"/>
      <c r="AX721" s="34"/>
      <c r="AY721" s="93"/>
      <c r="AZ721" s="34"/>
      <c r="BA721" s="34"/>
    </row>
    <row r="722" spans="4:53" s="15" customFormat="1" ht="12.6" customHeight="1">
      <c r="D722" s="77"/>
      <c r="F722" s="206"/>
      <c r="G722" s="164"/>
      <c r="H722" s="164"/>
      <c r="I722" s="164"/>
      <c r="J722" s="164"/>
      <c r="K722" s="183"/>
      <c r="L722" s="164"/>
      <c r="M722" s="164"/>
      <c r="N722" s="186"/>
      <c r="O722" s="186"/>
      <c r="P722" s="164"/>
      <c r="Q722" s="164"/>
      <c r="R722" s="164"/>
      <c r="S722" s="164"/>
      <c r="T722" s="164"/>
      <c r="U722" s="164"/>
      <c r="V722" s="164"/>
      <c r="W722" s="164"/>
      <c r="X722" s="164"/>
      <c r="Y722" s="187"/>
      <c r="AA722" s="77"/>
      <c r="AC722" s="206"/>
      <c r="AD722" s="34"/>
      <c r="AE722" s="34"/>
      <c r="AF722" s="34"/>
      <c r="AG722" s="34"/>
      <c r="AH722" s="34"/>
      <c r="AI722" s="85"/>
      <c r="AJ722" s="34"/>
      <c r="AK722" s="85"/>
      <c r="AL722" s="85"/>
      <c r="AM722" s="34"/>
      <c r="AN722" s="34"/>
      <c r="AO722" s="34"/>
      <c r="AP722" s="85"/>
      <c r="AQ722" s="84"/>
      <c r="AR722" s="86"/>
      <c r="AT722" s="77"/>
      <c r="AV722" s="203"/>
      <c r="AW722" s="34"/>
      <c r="AX722" s="34"/>
      <c r="AY722" s="93"/>
      <c r="AZ722" s="34"/>
      <c r="BA722" s="34"/>
    </row>
    <row r="723" spans="4:53" s="15" customFormat="1" ht="12.6" customHeight="1">
      <c r="D723" s="77"/>
      <c r="F723" s="206"/>
      <c r="G723" s="164"/>
      <c r="H723" s="164"/>
      <c r="I723" s="164"/>
      <c r="J723" s="164"/>
      <c r="K723" s="183"/>
      <c r="L723" s="164"/>
      <c r="M723" s="164"/>
      <c r="N723" s="186"/>
      <c r="O723" s="186"/>
      <c r="P723" s="164"/>
      <c r="Q723" s="164"/>
      <c r="R723" s="164"/>
      <c r="S723" s="164"/>
      <c r="T723" s="164"/>
      <c r="U723" s="164"/>
      <c r="V723" s="164"/>
      <c r="W723" s="164"/>
      <c r="X723" s="164"/>
      <c r="Y723" s="187"/>
      <c r="AA723" s="77"/>
      <c r="AC723" s="206"/>
      <c r="AD723" s="34"/>
      <c r="AE723" s="34"/>
      <c r="AF723" s="34"/>
      <c r="AG723" s="34"/>
      <c r="AH723" s="34"/>
      <c r="AI723" s="85"/>
      <c r="AJ723" s="34"/>
      <c r="AK723" s="85"/>
      <c r="AL723" s="85"/>
      <c r="AM723" s="34"/>
      <c r="AN723" s="34"/>
      <c r="AO723" s="34"/>
      <c r="AP723" s="85"/>
      <c r="AQ723" s="84"/>
      <c r="AR723" s="86"/>
      <c r="AT723" s="77"/>
      <c r="AV723" s="203"/>
      <c r="AW723" s="34"/>
      <c r="AX723" s="34"/>
      <c r="AY723" s="93"/>
      <c r="AZ723" s="34"/>
      <c r="BA723" s="34"/>
    </row>
    <row r="724" spans="4:53" s="15" customFormat="1" ht="12.6" customHeight="1">
      <c r="D724" s="77"/>
      <c r="F724" s="206"/>
      <c r="G724" s="164"/>
      <c r="H724" s="164"/>
      <c r="I724" s="164"/>
      <c r="J724" s="164"/>
      <c r="K724" s="183"/>
      <c r="L724" s="164"/>
      <c r="M724" s="164"/>
      <c r="N724" s="186"/>
      <c r="O724" s="186"/>
      <c r="P724" s="164"/>
      <c r="Q724" s="164"/>
      <c r="R724" s="164"/>
      <c r="S724" s="164"/>
      <c r="T724" s="164"/>
      <c r="U724" s="164"/>
      <c r="V724" s="164"/>
      <c r="W724" s="164"/>
      <c r="X724" s="164"/>
      <c r="Y724" s="187"/>
      <c r="AA724" s="77"/>
      <c r="AC724" s="206"/>
      <c r="AD724" s="34"/>
      <c r="AE724" s="34"/>
      <c r="AF724" s="34"/>
      <c r="AG724" s="34"/>
      <c r="AH724" s="34"/>
      <c r="AI724" s="85"/>
      <c r="AJ724" s="34"/>
      <c r="AK724" s="85"/>
      <c r="AL724" s="85"/>
      <c r="AM724" s="34"/>
      <c r="AN724" s="34"/>
      <c r="AO724" s="34"/>
      <c r="AP724" s="85"/>
      <c r="AQ724" s="84"/>
      <c r="AR724" s="86"/>
      <c r="AT724" s="77"/>
      <c r="AV724" s="203"/>
      <c r="AW724" s="34"/>
      <c r="AX724" s="34"/>
      <c r="AY724" s="93"/>
      <c r="AZ724" s="34"/>
      <c r="BA724" s="34"/>
    </row>
    <row r="725" spans="4:53" s="15" customFormat="1" ht="12.6" customHeight="1">
      <c r="D725" s="77"/>
      <c r="F725" s="206"/>
      <c r="G725" s="164"/>
      <c r="H725" s="164"/>
      <c r="I725" s="164"/>
      <c r="J725" s="164"/>
      <c r="K725" s="183"/>
      <c r="L725" s="164"/>
      <c r="M725" s="164"/>
      <c r="N725" s="186"/>
      <c r="O725" s="186"/>
      <c r="P725" s="164"/>
      <c r="Q725" s="164"/>
      <c r="R725" s="164"/>
      <c r="S725" s="164"/>
      <c r="T725" s="164"/>
      <c r="U725" s="164"/>
      <c r="V725" s="164"/>
      <c r="W725" s="164"/>
      <c r="X725" s="164"/>
      <c r="Y725" s="187"/>
      <c r="AA725" s="77"/>
      <c r="AC725" s="206"/>
      <c r="AD725" s="34"/>
      <c r="AE725" s="34"/>
      <c r="AF725" s="34"/>
      <c r="AG725" s="34"/>
      <c r="AH725" s="34"/>
      <c r="AI725" s="85"/>
      <c r="AJ725" s="34"/>
      <c r="AK725" s="85"/>
      <c r="AL725" s="85"/>
      <c r="AM725" s="34"/>
      <c r="AN725" s="34"/>
      <c r="AO725" s="34"/>
      <c r="AP725" s="85"/>
      <c r="AQ725" s="84"/>
      <c r="AR725" s="86"/>
      <c r="AT725" s="77"/>
      <c r="AV725" s="203"/>
      <c r="AW725" s="34"/>
      <c r="AX725" s="34"/>
      <c r="AY725" s="93"/>
      <c r="AZ725" s="34"/>
      <c r="BA725" s="34"/>
    </row>
    <row r="726" spans="4:53" s="15" customFormat="1" ht="12.6" customHeight="1">
      <c r="D726" s="77"/>
      <c r="F726" s="206"/>
      <c r="G726" s="164"/>
      <c r="H726" s="164"/>
      <c r="I726" s="164"/>
      <c r="J726" s="164"/>
      <c r="K726" s="183"/>
      <c r="L726" s="164"/>
      <c r="M726" s="164"/>
      <c r="N726" s="186"/>
      <c r="O726" s="186"/>
      <c r="P726" s="164"/>
      <c r="Q726" s="164"/>
      <c r="R726" s="164"/>
      <c r="S726" s="164"/>
      <c r="T726" s="164"/>
      <c r="U726" s="164"/>
      <c r="V726" s="164"/>
      <c r="W726" s="164"/>
      <c r="X726" s="164"/>
      <c r="Y726" s="187"/>
      <c r="AA726" s="77"/>
      <c r="AC726" s="206"/>
      <c r="AD726" s="34"/>
      <c r="AE726" s="34"/>
      <c r="AF726" s="34"/>
      <c r="AG726" s="34"/>
      <c r="AH726" s="34"/>
      <c r="AI726" s="85"/>
      <c r="AJ726" s="34"/>
      <c r="AK726" s="85"/>
      <c r="AL726" s="85"/>
      <c r="AM726" s="34"/>
      <c r="AN726" s="34"/>
      <c r="AO726" s="34"/>
      <c r="AP726" s="85"/>
      <c r="AQ726" s="84"/>
      <c r="AR726" s="86"/>
      <c r="AT726" s="77"/>
      <c r="AV726" s="203"/>
      <c r="AW726" s="34"/>
      <c r="AX726" s="34"/>
      <c r="AY726" s="93"/>
      <c r="AZ726" s="34"/>
      <c r="BA726" s="34"/>
    </row>
    <row r="727" spans="4:53" s="15" customFormat="1" ht="12.6" customHeight="1">
      <c r="D727" s="77"/>
      <c r="F727" s="206"/>
      <c r="G727" s="164"/>
      <c r="H727" s="164"/>
      <c r="I727" s="164"/>
      <c r="J727" s="164"/>
      <c r="K727" s="183"/>
      <c r="L727" s="164"/>
      <c r="M727" s="164"/>
      <c r="N727" s="186"/>
      <c r="O727" s="186"/>
      <c r="P727" s="164"/>
      <c r="Q727" s="164"/>
      <c r="R727" s="164"/>
      <c r="S727" s="164"/>
      <c r="T727" s="164"/>
      <c r="U727" s="164"/>
      <c r="V727" s="164"/>
      <c r="W727" s="164"/>
      <c r="X727" s="164"/>
      <c r="Y727" s="187"/>
      <c r="AA727" s="77"/>
      <c r="AC727" s="206"/>
      <c r="AD727" s="34"/>
      <c r="AE727" s="34"/>
      <c r="AF727" s="34"/>
      <c r="AG727" s="34"/>
      <c r="AH727" s="34"/>
      <c r="AI727" s="85"/>
      <c r="AJ727" s="34"/>
      <c r="AK727" s="85"/>
      <c r="AL727" s="85"/>
      <c r="AM727" s="34"/>
      <c r="AN727" s="34"/>
      <c r="AO727" s="34"/>
      <c r="AP727" s="85"/>
      <c r="AQ727" s="84"/>
      <c r="AR727" s="86"/>
      <c r="AT727" s="77"/>
      <c r="AV727" s="203"/>
      <c r="AW727" s="34"/>
      <c r="AX727" s="34"/>
      <c r="AY727" s="93"/>
      <c r="AZ727" s="34"/>
      <c r="BA727" s="34"/>
    </row>
    <row r="728" spans="4:53" s="15" customFormat="1" ht="12.6" customHeight="1">
      <c r="D728" s="77"/>
      <c r="F728" s="206"/>
      <c r="G728" s="164"/>
      <c r="H728" s="164"/>
      <c r="I728" s="164"/>
      <c r="J728" s="164"/>
      <c r="K728" s="183"/>
      <c r="L728" s="164"/>
      <c r="M728" s="164"/>
      <c r="N728" s="186"/>
      <c r="O728" s="186"/>
      <c r="P728" s="164"/>
      <c r="Q728" s="164"/>
      <c r="R728" s="164"/>
      <c r="S728" s="164"/>
      <c r="T728" s="164"/>
      <c r="U728" s="164"/>
      <c r="V728" s="164"/>
      <c r="W728" s="164"/>
      <c r="X728" s="164"/>
      <c r="Y728" s="187"/>
      <c r="AA728" s="77"/>
      <c r="AC728" s="206"/>
      <c r="AD728" s="34"/>
      <c r="AE728" s="34"/>
      <c r="AF728" s="34"/>
      <c r="AG728" s="34"/>
      <c r="AH728" s="34"/>
      <c r="AI728" s="85"/>
      <c r="AJ728" s="34"/>
      <c r="AK728" s="85"/>
      <c r="AL728" s="85"/>
      <c r="AM728" s="34"/>
      <c r="AN728" s="34"/>
      <c r="AO728" s="34"/>
      <c r="AP728" s="85"/>
      <c r="AQ728" s="84"/>
      <c r="AR728" s="86"/>
      <c r="AT728" s="77"/>
      <c r="AV728" s="203"/>
      <c r="AW728" s="34"/>
      <c r="AX728" s="34"/>
      <c r="AY728" s="93"/>
      <c r="AZ728" s="34"/>
      <c r="BA728" s="34"/>
    </row>
    <row r="729" spans="4:53" s="15" customFormat="1" ht="12.6" customHeight="1">
      <c r="D729" s="77"/>
      <c r="F729" s="206"/>
      <c r="G729" s="164"/>
      <c r="H729" s="164"/>
      <c r="I729" s="164"/>
      <c r="J729" s="164"/>
      <c r="K729" s="183"/>
      <c r="L729" s="164"/>
      <c r="M729" s="164"/>
      <c r="N729" s="186"/>
      <c r="O729" s="186"/>
      <c r="P729" s="164"/>
      <c r="Q729" s="164"/>
      <c r="R729" s="164"/>
      <c r="S729" s="164"/>
      <c r="T729" s="164"/>
      <c r="U729" s="164"/>
      <c r="V729" s="164"/>
      <c r="W729" s="164"/>
      <c r="X729" s="164"/>
      <c r="Y729" s="187"/>
      <c r="AA729" s="77"/>
      <c r="AC729" s="206"/>
      <c r="AD729" s="34"/>
      <c r="AE729" s="34"/>
      <c r="AF729" s="34"/>
      <c r="AG729" s="34"/>
      <c r="AH729" s="34"/>
      <c r="AI729" s="85"/>
      <c r="AJ729" s="34"/>
      <c r="AK729" s="85"/>
      <c r="AL729" s="85"/>
      <c r="AM729" s="34"/>
      <c r="AN729" s="34"/>
      <c r="AO729" s="34"/>
      <c r="AP729" s="85"/>
      <c r="AQ729" s="84"/>
      <c r="AR729" s="86"/>
      <c r="AT729" s="77"/>
      <c r="AV729" s="203"/>
      <c r="AW729" s="34"/>
      <c r="AX729" s="34"/>
      <c r="AY729" s="93"/>
      <c r="AZ729" s="34"/>
      <c r="BA729" s="34"/>
    </row>
    <row r="730" spans="4:53" s="15" customFormat="1" ht="12.6" customHeight="1">
      <c r="D730" s="77"/>
      <c r="F730" s="206"/>
      <c r="G730" s="164"/>
      <c r="H730" s="164"/>
      <c r="I730" s="164"/>
      <c r="J730" s="164"/>
      <c r="K730" s="183"/>
      <c r="L730" s="164"/>
      <c r="M730" s="164"/>
      <c r="N730" s="186"/>
      <c r="O730" s="186"/>
      <c r="P730" s="164"/>
      <c r="Q730" s="164"/>
      <c r="R730" s="164"/>
      <c r="S730" s="164"/>
      <c r="T730" s="164"/>
      <c r="U730" s="164"/>
      <c r="V730" s="164"/>
      <c r="W730" s="164"/>
      <c r="X730" s="164"/>
      <c r="Y730" s="187"/>
      <c r="AA730" s="77"/>
      <c r="AC730" s="206"/>
      <c r="AD730" s="34"/>
      <c r="AE730" s="34"/>
      <c r="AF730" s="34"/>
      <c r="AG730" s="34"/>
      <c r="AH730" s="34"/>
      <c r="AI730" s="85"/>
      <c r="AJ730" s="34"/>
      <c r="AK730" s="85"/>
      <c r="AL730" s="85"/>
      <c r="AM730" s="34"/>
      <c r="AN730" s="34"/>
      <c r="AO730" s="34"/>
      <c r="AP730" s="85"/>
      <c r="AQ730" s="84"/>
      <c r="AR730" s="86"/>
      <c r="AT730" s="77"/>
      <c r="AV730" s="203"/>
      <c r="AW730" s="34"/>
      <c r="AX730" s="34"/>
      <c r="AY730" s="93"/>
      <c r="AZ730" s="34"/>
      <c r="BA730" s="34"/>
    </row>
    <row r="731" spans="4:53" s="15" customFormat="1" ht="12.6" customHeight="1">
      <c r="D731" s="77"/>
      <c r="F731" s="206"/>
      <c r="G731" s="164"/>
      <c r="H731" s="164"/>
      <c r="I731" s="164"/>
      <c r="J731" s="164"/>
      <c r="K731" s="183"/>
      <c r="L731" s="164"/>
      <c r="M731" s="164"/>
      <c r="N731" s="186"/>
      <c r="O731" s="186"/>
      <c r="P731" s="164"/>
      <c r="Q731" s="164"/>
      <c r="R731" s="164"/>
      <c r="S731" s="164"/>
      <c r="T731" s="164"/>
      <c r="U731" s="164"/>
      <c r="V731" s="164"/>
      <c r="W731" s="164"/>
      <c r="X731" s="164"/>
      <c r="Y731" s="187"/>
      <c r="AA731" s="77"/>
      <c r="AC731" s="206"/>
      <c r="AD731" s="34"/>
      <c r="AE731" s="34"/>
      <c r="AF731" s="34"/>
      <c r="AG731" s="34"/>
      <c r="AH731" s="34"/>
      <c r="AI731" s="85"/>
      <c r="AJ731" s="34"/>
      <c r="AK731" s="85"/>
      <c r="AL731" s="85"/>
      <c r="AM731" s="34"/>
      <c r="AN731" s="34"/>
      <c r="AO731" s="34"/>
      <c r="AP731" s="85"/>
      <c r="AQ731" s="84"/>
      <c r="AR731" s="86"/>
      <c r="AT731" s="77"/>
      <c r="AV731" s="203"/>
      <c r="AW731" s="34"/>
      <c r="AX731" s="34"/>
      <c r="AY731" s="93"/>
      <c r="AZ731" s="34"/>
      <c r="BA731" s="34"/>
    </row>
    <row r="732" spans="4:53" s="15" customFormat="1" ht="12.6" customHeight="1">
      <c r="D732" s="77"/>
      <c r="F732" s="206"/>
      <c r="G732" s="164"/>
      <c r="H732" s="164"/>
      <c r="I732" s="164"/>
      <c r="J732" s="164"/>
      <c r="K732" s="183"/>
      <c r="L732" s="164"/>
      <c r="M732" s="164"/>
      <c r="N732" s="186"/>
      <c r="O732" s="186"/>
      <c r="P732" s="164"/>
      <c r="Q732" s="164"/>
      <c r="R732" s="164"/>
      <c r="S732" s="164"/>
      <c r="T732" s="164"/>
      <c r="U732" s="164"/>
      <c r="V732" s="164"/>
      <c r="W732" s="164"/>
      <c r="X732" s="164"/>
      <c r="Y732" s="187"/>
      <c r="AA732" s="77"/>
      <c r="AC732" s="206"/>
      <c r="AD732" s="34"/>
      <c r="AE732" s="34"/>
      <c r="AF732" s="34"/>
      <c r="AG732" s="34"/>
      <c r="AH732" s="34"/>
      <c r="AI732" s="85"/>
      <c r="AJ732" s="34"/>
      <c r="AK732" s="85"/>
      <c r="AL732" s="85"/>
      <c r="AM732" s="34"/>
      <c r="AN732" s="34"/>
      <c r="AO732" s="34"/>
      <c r="AP732" s="85"/>
      <c r="AQ732" s="84"/>
      <c r="AR732" s="86"/>
      <c r="AT732" s="77"/>
      <c r="AV732" s="203"/>
      <c r="AW732" s="34"/>
      <c r="AX732" s="34"/>
      <c r="AY732" s="93"/>
      <c r="AZ732" s="34"/>
      <c r="BA732" s="34"/>
    </row>
    <row r="733" spans="4:53" s="15" customFormat="1" ht="12.6" customHeight="1">
      <c r="D733" s="77"/>
      <c r="F733" s="206"/>
      <c r="G733" s="164"/>
      <c r="H733" s="164"/>
      <c r="I733" s="164"/>
      <c r="J733" s="164"/>
      <c r="K733" s="183"/>
      <c r="L733" s="164"/>
      <c r="M733" s="164"/>
      <c r="N733" s="186"/>
      <c r="O733" s="186"/>
      <c r="P733" s="164"/>
      <c r="Q733" s="164"/>
      <c r="R733" s="164"/>
      <c r="S733" s="164"/>
      <c r="T733" s="164"/>
      <c r="U733" s="164"/>
      <c r="V733" s="164"/>
      <c r="W733" s="164"/>
      <c r="X733" s="164"/>
      <c r="Y733" s="187"/>
      <c r="AA733" s="77"/>
      <c r="AC733" s="206"/>
      <c r="AD733" s="34"/>
      <c r="AE733" s="34"/>
      <c r="AF733" s="34"/>
      <c r="AG733" s="34"/>
      <c r="AH733" s="34"/>
      <c r="AI733" s="85"/>
      <c r="AJ733" s="34"/>
      <c r="AK733" s="85"/>
      <c r="AL733" s="85"/>
      <c r="AM733" s="34"/>
      <c r="AN733" s="34"/>
      <c r="AO733" s="34"/>
      <c r="AP733" s="85"/>
      <c r="AQ733" s="84"/>
      <c r="AR733" s="86"/>
      <c r="AT733" s="77"/>
      <c r="AV733" s="203"/>
      <c r="AW733" s="34"/>
      <c r="AX733" s="34"/>
      <c r="AY733" s="93"/>
      <c r="AZ733" s="34"/>
      <c r="BA733" s="34"/>
    </row>
    <row r="734" spans="4:53" s="15" customFormat="1" ht="12.6" customHeight="1">
      <c r="D734" s="77"/>
      <c r="F734" s="206"/>
      <c r="G734" s="164"/>
      <c r="H734" s="164"/>
      <c r="I734" s="164"/>
      <c r="J734" s="164"/>
      <c r="K734" s="183"/>
      <c r="L734" s="164"/>
      <c r="M734" s="164"/>
      <c r="N734" s="186"/>
      <c r="O734" s="186"/>
      <c r="P734" s="164"/>
      <c r="Q734" s="164"/>
      <c r="R734" s="164"/>
      <c r="S734" s="164"/>
      <c r="T734" s="164"/>
      <c r="U734" s="164"/>
      <c r="V734" s="164"/>
      <c r="W734" s="164"/>
      <c r="X734" s="164"/>
      <c r="Y734" s="187"/>
      <c r="AA734" s="77"/>
      <c r="AC734" s="206"/>
      <c r="AD734" s="34"/>
      <c r="AE734" s="34"/>
      <c r="AF734" s="34"/>
      <c r="AG734" s="34"/>
      <c r="AH734" s="34"/>
      <c r="AI734" s="85"/>
      <c r="AJ734" s="34"/>
      <c r="AK734" s="85"/>
      <c r="AL734" s="85"/>
      <c r="AM734" s="34"/>
      <c r="AN734" s="34"/>
      <c r="AO734" s="34"/>
      <c r="AP734" s="85"/>
      <c r="AQ734" s="84"/>
      <c r="AR734" s="86"/>
      <c r="AT734" s="77"/>
      <c r="AV734" s="203"/>
      <c r="AW734" s="34"/>
      <c r="AX734" s="34"/>
      <c r="AY734" s="93"/>
      <c r="AZ734" s="34"/>
      <c r="BA734" s="34"/>
    </row>
    <row r="735" spans="4:53" s="15" customFormat="1" ht="12.6" customHeight="1">
      <c r="D735" s="77"/>
      <c r="F735" s="206"/>
      <c r="G735" s="164"/>
      <c r="H735" s="164"/>
      <c r="I735" s="164"/>
      <c r="J735" s="164"/>
      <c r="K735" s="183"/>
      <c r="L735" s="164"/>
      <c r="M735" s="164"/>
      <c r="N735" s="186"/>
      <c r="O735" s="186"/>
      <c r="P735" s="164"/>
      <c r="Q735" s="164"/>
      <c r="R735" s="164"/>
      <c r="S735" s="164"/>
      <c r="T735" s="164"/>
      <c r="U735" s="164"/>
      <c r="V735" s="164"/>
      <c r="W735" s="164"/>
      <c r="X735" s="164"/>
      <c r="Y735" s="187"/>
      <c r="AA735" s="77"/>
      <c r="AC735" s="206"/>
      <c r="AD735" s="34"/>
      <c r="AE735" s="34"/>
      <c r="AF735" s="34"/>
      <c r="AG735" s="34"/>
      <c r="AH735" s="34"/>
      <c r="AI735" s="85"/>
      <c r="AJ735" s="34"/>
      <c r="AK735" s="85"/>
      <c r="AL735" s="85"/>
      <c r="AM735" s="34"/>
      <c r="AN735" s="34"/>
      <c r="AO735" s="34"/>
      <c r="AP735" s="85"/>
      <c r="AQ735" s="84"/>
      <c r="AR735" s="86"/>
      <c r="AT735" s="77"/>
      <c r="AV735" s="203"/>
      <c r="AW735" s="34"/>
      <c r="AX735" s="34"/>
      <c r="AY735" s="93"/>
      <c r="AZ735" s="34"/>
      <c r="BA735" s="34"/>
    </row>
    <row r="736" spans="4:53" s="15" customFormat="1" ht="12.6" customHeight="1">
      <c r="D736" s="77"/>
      <c r="F736" s="206"/>
      <c r="G736" s="164"/>
      <c r="H736" s="164"/>
      <c r="I736" s="164"/>
      <c r="J736" s="164"/>
      <c r="K736" s="183"/>
      <c r="L736" s="164"/>
      <c r="M736" s="164"/>
      <c r="N736" s="186"/>
      <c r="O736" s="186"/>
      <c r="P736" s="164"/>
      <c r="Q736" s="164"/>
      <c r="R736" s="164"/>
      <c r="S736" s="164"/>
      <c r="T736" s="164"/>
      <c r="U736" s="164"/>
      <c r="V736" s="164"/>
      <c r="W736" s="164"/>
      <c r="X736" s="164"/>
      <c r="Y736" s="187"/>
      <c r="AA736" s="77"/>
      <c r="AC736" s="206"/>
      <c r="AD736" s="34"/>
      <c r="AE736" s="34"/>
      <c r="AF736" s="34"/>
      <c r="AG736" s="34"/>
      <c r="AH736" s="34"/>
      <c r="AI736" s="85"/>
      <c r="AJ736" s="34"/>
      <c r="AK736" s="85"/>
      <c r="AL736" s="85"/>
      <c r="AM736" s="34"/>
      <c r="AN736" s="34"/>
      <c r="AO736" s="34"/>
      <c r="AP736" s="85"/>
      <c r="AQ736" s="84"/>
      <c r="AR736" s="86"/>
      <c r="AT736" s="77"/>
      <c r="AV736" s="203"/>
      <c r="AW736" s="34"/>
      <c r="AX736" s="34"/>
      <c r="AY736" s="93"/>
      <c r="AZ736" s="34"/>
      <c r="BA736" s="34"/>
    </row>
    <row r="737" spans="4:53" s="15" customFormat="1" ht="12.6" customHeight="1">
      <c r="D737" s="77"/>
      <c r="F737" s="206"/>
      <c r="G737" s="164"/>
      <c r="H737" s="164"/>
      <c r="I737" s="164"/>
      <c r="J737" s="164"/>
      <c r="K737" s="183"/>
      <c r="L737" s="164"/>
      <c r="M737" s="164"/>
      <c r="N737" s="186"/>
      <c r="O737" s="186"/>
      <c r="P737" s="164"/>
      <c r="Q737" s="164"/>
      <c r="R737" s="164"/>
      <c r="S737" s="164"/>
      <c r="T737" s="164"/>
      <c r="U737" s="164"/>
      <c r="V737" s="164"/>
      <c r="W737" s="164"/>
      <c r="X737" s="164"/>
      <c r="Y737" s="187"/>
      <c r="AA737" s="77"/>
      <c r="AC737" s="206"/>
      <c r="AD737" s="34"/>
      <c r="AE737" s="34"/>
      <c r="AF737" s="34"/>
      <c r="AG737" s="34"/>
      <c r="AH737" s="34"/>
      <c r="AI737" s="85"/>
      <c r="AJ737" s="34"/>
      <c r="AK737" s="85"/>
      <c r="AL737" s="85"/>
      <c r="AM737" s="34"/>
      <c r="AN737" s="34"/>
      <c r="AO737" s="34"/>
      <c r="AP737" s="85"/>
      <c r="AQ737" s="84"/>
      <c r="AR737" s="86"/>
      <c r="AT737" s="77"/>
      <c r="AV737" s="203"/>
      <c r="AW737" s="34"/>
      <c r="AX737" s="34"/>
      <c r="AY737" s="93"/>
      <c r="AZ737" s="34"/>
      <c r="BA737" s="34"/>
    </row>
    <row r="738" spans="4:53" s="15" customFormat="1" ht="12.6" customHeight="1">
      <c r="D738" s="77"/>
      <c r="F738" s="206"/>
      <c r="G738" s="164"/>
      <c r="H738" s="164"/>
      <c r="I738" s="164"/>
      <c r="J738" s="164"/>
      <c r="K738" s="183"/>
      <c r="L738" s="164"/>
      <c r="M738" s="164"/>
      <c r="N738" s="186"/>
      <c r="O738" s="186"/>
      <c r="P738" s="164"/>
      <c r="Q738" s="164"/>
      <c r="R738" s="164"/>
      <c r="S738" s="164"/>
      <c r="T738" s="164"/>
      <c r="U738" s="164"/>
      <c r="V738" s="164"/>
      <c r="W738" s="164"/>
      <c r="X738" s="164"/>
      <c r="Y738" s="187"/>
      <c r="AA738" s="77"/>
      <c r="AC738" s="206"/>
      <c r="AD738" s="34"/>
      <c r="AE738" s="34"/>
      <c r="AF738" s="34"/>
      <c r="AG738" s="34"/>
      <c r="AH738" s="34"/>
      <c r="AI738" s="85"/>
      <c r="AJ738" s="34"/>
      <c r="AK738" s="85"/>
      <c r="AL738" s="85"/>
      <c r="AM738" s="34"/>
      <c r="AN738" s="34"/>
      <c r="AO738" s="34"/>
      <c r="AP738" s="85"/>
      <c r="AQ738" s="84"/>
      <c r="AR738" s="86"/>
      <c r="AT738" s="77"/>
      <c r="AV738" s="203"/>
      <c r="AW738" s="34"/>
      <c r="AX738" s="34"/>
      <c r="AY738" s="93"/>
      <c r="AZ738" s="34"/>
      <c r="BA738" s="34"/>
    </row>
    <row r="739" spans="4:53" s="15" customFormat="1" ht="12.6" customHeight="1">
      <c r="D739" s="77"/>
      <c r="F739" s="206"/>
      <c r="G739" s="164"/>
      <c r="H739" s="164"/>
      <c r="I739" s="164"/>
      <c r="J739" s="164"/>
      <c r="K739" s="183"/>
      <c r="L739" s="164"/>
      <c r="M739" s="164"/>
      <c r="N739" s="186"/>
      <c r="O739" s="186"/>
      <c r="P739" s="164"/>
      <c r="Q739" s="164"/>
      <c r="R739" s="164"/>
      <c r="S739" s="164"/>
      <c r="T739" s="164"/>
      <c r="U739" s="164"/>
      <c r="V739" s="164"/>
      <c r="W739" s="164"/>
      <c r="X739" s="164"/>
      <c r="Y739" s="187"/>
      <c r="AA739" s="77"/>
      <c r="AC739" s="206"/>
      <c r="AD739" s="34"/>
      <c r="AE739" s="34"/>
      <c r="AF739" s="34"/>
      <c r="AG739" s="34"/>
      <c r="AH739" s="34"/>
      <c r="AI739" s="85"/>
      <c r="AJ739" s="34"/>
      <c r="AK739" s="85"/>
      <c r="AL739" s="85"/>
      <c r="AM739" s="34"/>
      <c r="AN739" s="34"/>
      <c r="AO739" s="34"/>
      <c r="AP739" s="85"/>
      <c r="AQ739" s="84"/>
      <c r="AR739" s="86"/>
      <c r="AT739" s="77"/>
      <c r="AV739" s="203"/>
      <c r="AW739" s="75"/>
      <c r="AX739" s="75"/>
      <c r="AY739" s="94"/>
      <c r="AZ739" s="75"/>
      <c r="BA739" s="34"/>
    </row>
    <row r="740" spans="4:53" s="15" customFormat="1" ht="12.6" customHeight="1">
      <c r="D740" s="77"/>
      <c r="F740" s="206"/>
      <c r="G740" s="164"/>
      <c r="H740" s="164"/>
      <c r="I740" s="164"/>
      <c r="J740" s="164"/>
      <c r="K740" s="183"/>
      <c r="L740" s="164"/>
      <c r="M740" s="164"/>
      <c r="N740" s="186"/>
      <c r="O740" s="186"/>
      <c r="P740" s="164"/>
      <c r="Q740" s="164"/>
      <c r="R740" s="164"/>
      <c r="S740" s="164"/>
      <c r="T740" s="164"/>
      <c r="U740" s="164"/>
      <c r="V740" s="164"/>
      <c r="W740" s="164"/>
      <c r="X740" s="164"/>
      <c r="Y740" s="187"/>
      <c r="AA740" s="77"/>
      <c r="AC740" s="206"/>
      <c r="AD740" s="34"/>
      <c r="AE740" s="34"/>
      <c r="AF740" s="34"/>
      <c r="AG740" s="34"/>
      <c r="AH740" s="34"/>
      <c r="AI740" s="85"/>
      <c r="AJ740" s="34"/>
      <c r="AK740" s="85"/>
      <c r="AL740" s="85"/>
      <c r="AM740" s="34"/>
      <c r="AN740" s="34"/>
      <c r="AO740" s="34"/>
      <c r="AP740" s="85"/>
      <c r="AQ740" s="84"/>
      <c r="AR740" s="86"/>
      <c r="AT740" s="77"/>
      <c r="AV740" s="203"/>
      <c r="AW740" s="75"/>
      <c r="AX740" s="75"/>
      <c r="AY740" s="94"/>
      <c r="AZ740" s="75"/>
      <c r="BA740" s="34"/>
    </row>
    <row r="741" spans="4:53" s="15" customFormat="1" ht="12.6" customHeight="1">
      <c r="D741" s="77"/>
      <c r="F741" s="206"/>
      <c r="G741" s="164"/>
      <c r="H741" s="164"/>
      <c r="I741" s="164"/>
      <c r="J741" s="164"/>
      <c r="K741" s="183"/>
      <c r="L741" s="164"/>
      <c r="M741" s="164"/>
      <c r="N741" s="186"/>
      <c r="O741" s="186"/>
      <c r="P741" s="164"/>
      <c r="Q741" s="164"/>
      <c r="R741" s="164"/>
      <c r="S741" s="164"/>
      <c r="T741" s="164"/>
      <c r="U741" s="164"/>
      <c r="V741" s="164"/>
      <c r="W741" s="164"/>
      <c r="X741" s="164"/>
      <c r="Y741" s="187"/>
      <c r="AA741" s="77"/>
      <c r="AC741" s="206"/>
      <c r="AD741" s="34"/>
      <c r="AE741" s="34"/>
      <c r="AF741" s="34"/>
      <c r="AG741" s="34"/>
      <c r="AH741" s="34"/>
      <c r="AI741" s="85"/>
      <c r="AJ741" s="34"/>
      <c r="AK741" s="85"/>
      <c r="AL741" s="85"/>
      <c r="AM741" s="34"/>
      <c r="AN741" s="34"/>
      <c r="AO741" s="34"/>
      <c r="AP741" s="85"/>
      <c r="AQ741" s="84"/>
      <c r="AR741" s="86"/>
      <c r="AT741" s="77"/>
      <c r="AV741" s="203"/>
      <c r="AW741" s="75"/>
      <c r="AX741" s="75"/>
      <c r="AY741" s="94"/>
      <c r="AZ741" s="75"/>
      <c r="BA741" s="34"/>
    </row>
    <row r="742" spans="4:53">
      <c r="D742" s="76"/>
      <c r="F742" s="206"/>
      <c r="G742" s="188"/>
      <c r="H742" s="188"/>
      <c r="I742" s="188"/>
      <c r="J742" s="188"/>
      <c r="K742" s="183"/>
      <c r="L742" s="188"/>
      <c r="M742" s="188"/>
      <c r="N742" s="189"/>
      <c r="O742" s="189"/>
      <c r="P742" s="188"/>
      <c r="Q742" s="188"/>
      <c r="R742" s="188"/>
      <c r="S742" s="188"/>
      <c r="T742" s="188"/>
      <c r="U742" s="188"/>
      <c r="V742" s="188"/>
      <c r="W742" s="188"/>
      <c r="X742" s="188"/>
      <c r="Y742" s="190"/>
      <c r="AA742" s="76"/>
      <c r="AC742" s="206"/>
      <c r="AD742" s="75"/>
      <c r="AE742" s="75"/>
      <c r="AF742" s="75"/>
      <c r="AG742" s="75"/>
      <c r="AH742" s="75"/>
      <c r="AI742" s="85"/>
      <c r="AJ742" s="75"/>
      <c r="AK742" s="85"/>
      <c r="AL742" s="85"/>
      <c r="AM742" s="75"/>
      <c r="AN742" s="75"/>
      <c r="AO742" s="75"/>
      <c r="AP742" s="85"/>
      <c r="AQ742" s="84"/>
      <c r="AR742" s="87"/>
      <c r="AT742" s="76"/>
      <c r="AV742" s="203"/>
      <c r="AW742" s="75"/>
      <c r="AX742" s="75"/>
      <c r="AY742" s="94"/>
      <c r="AZ742" s="75"/>
      <c r="BA742" s="75"/>
    </row>
    <row r="743" spans="4:53">
      <c r="D743" s="76"/>
      <c r="F743" s="206"/>
      <c r="G743" s="188"/>
      <c r="H743" s="188"/>
      <c r="I743" s="188"/>
      <c r="J743" s="188"/>
      <c r="K743" s="183"/>
      <c r="L743" s="188"/>
      <c r="M743" s="188"/>
      <c r="N743" s="189"/>
      <c r="O743" s="189"/>
      <c r="P743" s="188"/>
      <c r="Q743" s="188"/>
      <c r="R743" s="188"/>
      <c r="S743" s="188"/>
      <c r="T743" s="188"/>
      <c r="U743" s="188"/>
      <c r="V743" s="188"/>
      <c r="W743" s="188"/>
      <c r="X743" s="188"/>
      <c r="Y743" s="190"/>
      <c r="AA743" s="76"/>
      <c r="AC743" s="206"/>
      <c r="AD743" s="75"/>
      <c r="AE743" s="75"/>
      <c r="AF743" s="75"/>
      <c r="AG743" s="75"/>
      <c r="AH743" s="75"/>
      <c r="AI743" s="85"/>
      <c r="AJ743" s="75"/>
      <c r="AK743" s="85"/>
      <c r="AL743" s="85"/>
      <c r="AM743" s="75"/>
      <c r="AN743" s="75"/>
      <c r="AO743" s="75"/>
      <c r="AP743" s="85"/>
      <c r="AQ743" s="84"/>
      <c r="AR743" s="87"/>
      <c r="AT743" s="76"/>
      <c r="AV743" s="203"/>
      <c r="AW743" s="75"/>
      <c r="AX743" s="75"/>
      <c r="AY743" s="94"/>
      <c r="AZ743" s="75"/>
      <c r="BA743" s="75"/>
    </row>
    <row r="744" spans="4:53">
      <c r="D744" s="76"/>
      <c r="F744" s="206"/>
      <c r="G744" s="188"/>
      <c r="H744" s="188"/>
      <c r="I744" s="188"/>
      <c r="J744" s="188"/>
      <c r="K744" s="183"/>
      <c r="L744" s="188"/>
      <c r="M744" s="188"/>
      <c r="N744" s="189"/>
      <c r="O744" s="189"/>
      <c r="P744" s="188"/>
      <c r="Q744" s="188"/>
      <c r="R744" s="188"/>
      <c r="S744" s="188"/>
      <c r="T744" s="188"/>
      <c r="U744" s="188"/>
      <c r="V744" s="188"/>
      <c r="W744" s="188"/>
      <c r="X744" s="188"/>
      <c r="Y744" s="190"/>
      <c r="AA744" s="76"/>
      <c r="AC744" s="206"/>
      <c r="AD744" s="75"/>
      <c r="AE744" s="75"/>
      <c r="AF744" s="75"/>
      <c r="AG744" s="75"/>
      <c r="AH744" s="75"/>
      <c r="AI744" s="85"/>
      <c r="AJ744" s="75"/>
      <c r="AK744" s="85"/>
      <c r="AL744" s="85"/>
      <c r="AM744" s="75"/>
      <c r="AN744" s="75"/>
      <c r="AO744" s="75"/>
      <c r="AP744" s="85"/>
      <c r="AQ744" s="84"/>
      <c r="AR744" s="87"/>
      <c r="AT744" s="76"/>
      <c r="AV744" s="203"/>
      <c r="AW744" s="75"/>
      <c r="AX744" s="75"/>
      <c r="AY744" s="94"/>
      <c r="AZ744" s="75"/>
      <c r="BA744" s="75"/>
    </row>
    <row r="745" spans="4:53">
      <c r="D745" s="76"/>
      <c r="F745" s="206"/>
      <c r="G745" s="188"/>
      <c r="H745" s="188"/>
      <c r="I745" s="188"/>
      <c r="J745" s="188"/>
      <c r="K745" s="183"/>
      <c r="L745" s="188"/>
      <c r="M745" s="188"/>
      <c r="N745" s="189"/>
      <c r="O745" s="189"/>
      <c r="P745" s="188"/>
      <c r="Q745" s="188"/>
      <c r="R745" s="188"/>
      <c r="S745" s="188"/>
      <c r="T745" s="188"/>
      <c r="U745" s="188"/>
      <c r="V745" s="188"/>
      <c r="W745" s="188"/>
      <c r="X745" s="188"/>
      <c r="Y745" s="190"/>
      <c r="AA745" s="76"/>
      <c r="AC745" s="206"/>
      <c r="AD745" s="75"/>
      <c r="AE745" s="75"/>
      <c r="AF745" s="75"/>
      <c r="AG745" s="75"/>
      <c r="AH745" s="75"/>
      <c r="AI745" s="85"/>
      <c r="AJ745" s="75"/>
      <c r="AK745" s="85"/>
      <c r="AL745" s="85"/>
      <c r="AM745" s="75"/>
      <c r="AN745" s="75"/>
      <c r="AO745" s="75"/>
      <c r="AP745" s="85"/>
      <c r="AQ745" s="84"/>
      <c r="AR745" s="87"/>
      <c r="AT745" s="76"/>
      <c r="AV745" s="203"/>
      <c r="AW745" s="75"/>
      <c r="AX745" s="75"/>
      <c r="AY745" s="94"/>
      <c r="AZ745" s="75"/>
      <c r="BA745" s="75"/>
    </row>
    <row r="746" spans="4:53">
      <c r="D746" s="76"/>
      <c r="F746" s="206"/>
      <c r="G746" s="188"/>
      <c r="H746" s="188"/>
      <c r="I746" s="188"/>
      <c r="J746" s="188"/>
      <c r="K746" s="183"/>
      <c r="L746" s="188"/>
      <c r="M746" s="188"/>
      <c r="N746" s="189"/>
      <c r="O746" s="189"/>
      <c r="P746" s="188"/>
      <c r="Q746" s="188"/>
      <c r="R746" s="188"/>
      <c r="S746" s="188"/>
      <c r="T746" s="188"/>
      <c r="U746" s="188"/>
      <c r="V746" s="188"/>
      <c r="W746" s="188"/>
      <c r="X746" s="188"/>
      <c r="Y746" s="190"/>
      <c r="AA746" s="76"/>
      <c r="AC746" s="206"/>
      <c r="AD746" s="75"/>
      <c r="AE746" s="75"/>
      <c r="AF746" s="75"/>
      <c r="AG746" s="75"/>
      <c r="AH746" s="75"/>
      <c r="AI746" s="85"/>
      <c r="AJ746" s="75"/>
      <c r="AK746" s="85"/>
      <c r="AL746" s="85"/>
      <c r="AM746" s="75"/>
      <c r="AN746" s="75"/>
      <c r="AO746" s="75"/>
      <c r="AP746" s="85"/>
      <c r="AQ746" s="84"/>
      <c r="AR746" s="87"/>
      <c r="AT746" s="76"/>
      <c r="AV746" s="203"/>
      <c r="AW746" s="75"/>
      <c r="AX746" s="75"/>
      <c r="AY746" s="94"/>
      <c r="AZ746" s="75"/>
      <c r="BA746" s="75"/>
    </row>
    <row r="747" spans="4:53">
      <c r="D747" s="76"/>
      <c r="F747" s="206"/>
      <c r="G747" s="188"/>
      <c r="H747" s="188"/>
      <c r="I747" s="188"/>
      <c r="J747" s="188"/>
      <c r="K747" s="183"/>
      <c r="L747" s="188"/>
      <c r="M747" s="188"/>
      <c r="N747" s="189"/>
      <c r="O747" s="189"/>
      <c r="P747" s="188"/>
      <c r="Q747" s="188"/>
      <c r="R747" s="188"/>
      <c r="S747" s="188"/>
      <c r="T747" s="188"/>
      <c r="U747" s="188"/>
      <c r="V747" s="188"/>
      <c r="W747" s="188"/>
      <c r="X747" s="188"/>
      <c r="Y747" s="190"/>
      <c r="AA747" s="76"/>
      <c r="AC747" s="206"/>
      <c r="AD747" s="75"/>
      <c r="AE747" s="75"/>
      <c r="AF747" s="75"/>
      <c r="AG747" s="75"/>
      <c r="AH747" s="75"/>
      <c r="AI747" s="85"/>
      <c r="AJ747" s="75"/>
      <c r="AK747" s="85"/>
      <c r="AL747" s="85"/>
      <c r="AM747" s="75"/>
      <c r="AN747" s="75"/>
      <c r="AO747" s="75"/>
      <c r="AP747" s="85"/>
      <c r="AQ747" s="84"/>
      <c r="AR747" s="87"/>
      <c r="AT747" s="76"/>
      <c r="AV747" s="203"/>
      <c r="AW747" s="75"/>
      <c r="AX747" s="75"/>
      <c r="AY747" s="94"/>
      <c r="AZ747" s="75"/>
      <c r="BA747" s="75"/>
    </row>
    <row r="748" spans="4:53">
      <c r="D748" s="76"/>
      <c r="F748" s="206"/>
      <c r="G748" s="188"/>
      <c r="H748" s="188"/>
      <c r="I748" s="188"/>
      <c r="J748" s="188"/>
      <c r="K748" s="183"/>
      <c r="L748" s="188"/>
      <c r="M748" s="188"/>
      <c r="N748" s="189"/>
      <c r="O748" s="189"/>
      <c r="P748" s="188"/>
      <c r="Q748" s="188"/>
      <c r="R748" s="188"/>
      <c r="S748" s="188"/>
      <c r="T748" s="188"/>
      <c r="U748" s="188"/>
      <c r="V748" s="188"/>
      <c r="W748" s="188"/>
      <c r="X748" s="188"/>
      <c r="Y748" s="190"/>
      <c r="AA748" s="76"/>
      <c r="AC748" s="206"/>
      <c r="AD748" s="75"/>
      <c r="AE748" s="75"/>
      <c r="AF748" s="75"/>
      <c r="AG748" s="75"/>
      <c r="AH748" s="75"/>
      <c r="AI748" s="85"/>
      <c r="AJ748" s="75"/>
      <c r="AK748" s="85"/>
      <c r="AL748" s="85"/>
      <c r="AM748" s="75"/>
      <c r="AN748" s="75"/>
      <c r="AO748" s="75"/>
      <c r="AP748" s="85"/>
      <c r="AQ748" s="84"/>
      <c r="AR748" s="87"/>
      <c r="AT748" s="76"/>
      <c r="AV748" s="203"/>
      <c r="AW748" s="75"/>
      <c r="AX748" s="75"/>
      <c r="AY748" s="94"/>
      <c r="AZ748" s="75"/>
      <c r="BA748" s="75"/>
    </row>
    <row r="749" spans="4:53">
      <c r="D749" s="76"/>
      <c r="F749" s="206"/>
      <c r="G749" s="188"/>
      <c r="H749" s="188"/>
      <c r="I749" s="188"/>
      <c r="J749" s="188"/>
      <c r="K749" s="183"/>
      <c r="L749" s="188"/>
      <c r="M749" s="188"/>
      <c r="N749" s="189"/>
      <c r="O749" s="189"/>
      <c r="P749" s="188"/>
      <c r="Q749" s="188"/>
      <c r="R749" s="188"/>
      <c r="S749" s="188"/>
      <c r="T749" s="188"/>
      <c r="U749" s="188"/>
      <c r="V749" s="188"/>
      <c r="W749" s="188"/>
      <c r="X749" s="188"/>
      <c r="Y749" s="190"/>
      <c r="AA749" s="76"/>
      <c r="AC749" s="206"/>
      <c r="AD749" s="75"/>
      <c r="AE749" s="75"/>
      <c r="AF749" s="75"/>
      <c r="AG749" s="75"/>
      <c r="AH749" s="75"/>
      <c r="AI749" s="85"/>
      <c r="AJ749" s="75"/>
      <c r="AK749" s="85"/>
      <c r="AL749" s="85"/>
      <c r="AM749" s="75"/>
      <c r="AN749" s="75"/>
      <c r="AO749" s="75"/>
      <c r="AP749" s="85"/>
      <c r="AQ749" s="84"/>
      <c r="AR749" s="87"/>
      <c r="AT749" s="76"/>
      <c r="AV749" s="203"/>
      <c r="AW749" s="75"/>
      <c r="AX749" s="75"/>
      <c r="AY749" s="94"/>
      <c r="AZ749" s="75"/>
      <c r="BA749" s="75"/>
    </row>
    <row r="750" spans="4:53">
      <c r="D750" s="76"/>
      <c r="F750" s="206"/>
      <c r="G750" s="188"/>
      <c r="H750" s="188"/>
      <c r="I750" s="188"/>
      <c r="J750" s="188"/>
      <c r="K750" s="183"/>
      <c r="L750" s="188"/>
      <c r="M750" s="188"/>
      <c r="N750" s="189"/>
      <c r="O750" s="189"/>
      <c r="P750" s="188"/>
      <c r="Q750" s="188"/>
      <c r="R750" s="188"/>
      <c r="S750" s="188"/>
      <c r="T750" s="188"/>
      <c r="U750" s="188"/>
      <c r="V750" s="188"/>
      <c r="W750" s="188"/>
      <c r="X750" s="188"/>
      <c r="Y750" s="190"/>
      <c r="AA750" s="76"/>
      <c r="AC750" s="206"/>
      <c r="AD750" s="75"/>
      <c r="AE750" s="75"/>
      <c r="AF750" s="75"/>
      <c r="AG750" s="75"/>
      <c r="AH750" s="75"/>
      <c r="AI750" s="85"/>
      <c r="AJ750" s="75"/>
      <c r="AK750" s="85"/>
      <c r="AL750" s="85"/>
      <c r="AM750" s="75"/>
      <c r="AN750" s="75"/>
      <c r="AO750" s="75"/>
      <c r="AP750" s="85"/>
      <c r="AQ750" s="84"/>
      <c r="AR750" s="87"/>
      <c r="AT750" s="76"/>
      <c r="AV750" s="203"/>
      <c r="AW750" s="75"/>
      <c r="AX750" s="75"/>
      <c r="AY750" s="94"/>
      <c r="AZ750" s="75"/>
      <c r="BA750" s="75"/>
    </row>
    <row r="751" spans="4:53">
      <c r="D751" s="76"/>
      <c r="F751" s="206"/>
      <c r="G751" s="188"/>
      <c r="H751" s="188"/>
      <c r="I751" s="188"/>
      <c r="J751" s="188"/>
      <c r="K751" s="183"/>
      <c r="L751" s="188"/>
      <c r="M751" s="188"/>
      <c r="N751" s="189"/>
      <c r="O751" s="189"/>
      <c r="P751" s="188"/>
      <c r="Q751" s="188"/>
      <c r="R751" s="188"/>
      <c r="S751" s="188"/>
      <c r="T751" s="188"/>
      <c r="U751" s="188"/>
      <c r="V751" s="188"/>
      <c r="W751" s="188"/>
      <c r="X751" s="188"/>
      <c r="Y751" s="190"/>
      <c r="AA751" s="76"/>
      <c r="AC751" s="206"/>
      <c r="AD751" s="75"/>
      <c r="AE751" s="75"/>
      <c r="AF751" s="75"/>
      <c r="AG751" s="75"/>
      <c r="AH751" s="75"/>
      <c r="AI751" s="85"/>
      <c r="AJ751" s="75"/>
      <c r="AK751" s="85"/>
      <c r="AL751" s="85"/>
      <c r="AM751" s="75"/>
      <c r="AN751" s="75"/>
      <c r="AO751" s="75"/>
      <c r="AP751" s="85"/>
      <c r="AQ751" s="84"/>
      <c r="AR751" s="87"/>
      <c r="AT751" s="76"/>
      <c r="AV751" s="203"/>
      <c r="AW751" s="75"/>
      <c r="AX751" s="75"/>
      <c r="AY751" s="94"/>
      <c r="AZ751" s="75"/>
      <c r="BA751" s="75"/>
    </row>
    <row r="752" spans="4:53">
      <c r="D752" s="76"/>
      <c r="F752" s="206"/>
      <c r="G752" s="188"/>
      <c r="H752" s="188"/>
      <c r="I752" s="188"/>
      <c r="J752" s="188"/>
      <c r="K752" s="183"/>
      <c r="L752" s="188"/>
      <c r="M752" s="188"/>
      <c r="N752" s="189"/>
      <c r="O752" s="189"/>
      <c r="P752" s="188"/>
      <c r="Q752" s="188"/>
      <c r="R752" s="188"/>
      <c r="S752" s="188"/>
      <c r="T752" s="188"/>
      <c r="U752" s="188"/>
      <c r="V752" s="188"/>
      <c r="W752" s="188"/>
      <c r="X752" s="188"/>
      <c r="Y752" s="190"/>
      <c r="AA752" s="76"/>
      <c r="AC752" s="206"/>
      <c r="AD752" s="75"/>
      <c r="AE752" s="75"/>
      <c r="AF752" s="75"/>
      <c r="AG752" s="75"/>
      <c r="AH752" s="75"/>
      <c r="AI752" s="85"/>
      <c r="AJ752" s="75"/>
      <c r="AK752" s="85"/>
      <c r="AL752" s="85"/>
      <c r="AM752" s="75"/>
      <c r="AN752" s="75"/>
      <c r="AO752" s="75"/>
      <c r="AP752" s="85"/>
      <c r="AQ752" s="84"/>
      <c r="AR752" s="87"/>
      <c r="AT752" s="76"/>
      <c r="AV752" s="203"/>
      <c r="AW752" s="75"/>
      <c r="AX752" s="75"/>
      <c r="AY752" s="94"/>
      <c r="AZ752" s="75"/>
      <c r="BA752" s="75"/>
    </row>
    <row r="753" spans="4:53">
      <c r="D753" s="76"/>
      <c r="F753" s="206"/>
      <c r="G753" s="188"/>
      <c r="H753" s="188"/>
      <c r="I753" s="188"/>
      <c r="J753" s="188"/>
      <c r="K753" s="183"/>
      <c r="L753" s="188"/>
      <c r="M753" s="188"/>
      <c r="N753" s="189"/>
      <c r="O753" s="189"/>
      <c r="P753" s="188"/>
      <c r="Q753" s="188"/>
      <c r="R753" s="188"/>
      <c r="S753" s="188"/>
      <c r="T753" s="188"/>
      <c r="U753" s="188"/>
      <c r="V753" s="188"/>
      <c r="W753" s="188"/>
      <c r="X753" s="188"/>
      <c r="Y753" s="190"/>
      <c r="AA753" s="76"/>
      <c r="AC753" s="206"/>
      <c r="AD753" s="75"/>
      <c r="AE753" s="75"/>
      <c r="AF753" s="75"/>
      <c r="AG753" s="75"/>
      <c r="AH753" s="75"/>
      <c r="AI753" s="85"/>
      <c r="AJ753" s="75"/>
      <c r="AK753" s="85"/>
      <c r="AL753" s="85"/>
      <c r="AM753" s="75"/>
      <c r="AN753" s="75"/>
      <c r="AO753" s="75"/>
      <c r="AP753" s="85"/>
      <c r="AQ753" s="84"/>
      <c r="AR753" s="87"/>
      <c r="AT753" s="76"/>
      <c r="AV753" s="203"/>
      <c r="AW753" s="75"/>
      <c r="AX753" s="75"/>
      <c r="AY753" s="94"/>
      <c r="AZ753" s="75"/>
      <c r="BA753" s="75"/>
    </row>
    <row r="754" spans="4:53">
      <c r="D754" s="76"/>
      <c r="F754" s="206"/>
      <c r="G754" s="188"/>
      <c r="H754" s="188"/>
      <c r="I754" s="188"/>
      <c r="J754" s="188"/>
      <c r="K754" s="183"/>
      <c r="L754" s="188"/>
      <c r="M754" s="188"/>
      <c r="N754" s="189"/>
      <c r="O754" s="189"/>
      <c r="P754" s="188"/>
      <c r="Q754" s="188"/>
      <c r="R754" s="188"/>
      <c r="S754" s="188"/>
      <c r="T754" s="188"/>
      <c r="U754" s="188"/>
      <c r="V754" s="188"/>
      <c r="W754" s="188"/>
      <c r="X754" s="188"/>
      <c r="Y754" s="190"/>
      <c r="AA754" s="76"/>
      <c r="AC754" s="206"/>
      <c r="AD754" s="75"/>
      <c r="AE754" s="75"/>
      <c r="AF754" s="75"/>
      <c r="AG754" s="75"/>
      <c r="AH754" s="75"/>
      <c r="AI754" s="85"/>
      <c r="AJ754" s="75"/>
      <c r="AK754" s="85"/>
      <c r="AL754" s="85"/>
      <c r="AM754" s="75"/>
      <c r="AN754" s="75"/>
      <c r="AO754" s="75"/>
      <c r="AP754" s="85"/>
      <c r="AQ754" s="84"/>
      <c r="AR754" s="87"/>
      <c r="AT754" s="76"/>
      <c r="AV754" s="203"/>
      <c r="AW754" s="75"/>
      <c r="AX754" s="75"/>
      <c r="AY754" s="94"/>
      <c r="AZ754" s="75"/>
      <c r="BA754" s="75"/>
    </row>
    <row r="755" spans="4:53">
      <c r="D755" s="76"/>
      <c r="F755" s="206"/>
      <c r="G755" s="188"/>
      <c r="H755" s="188"/>
      <c r="I755" s="188"/>
      <c r="J755" s="188"/>
      <c r="K755" s="183"/>
      <c r="L755" s="188"/>
      <c r="M755" s="188"/>
      <c r="N755" s="189"/>
      <c r="O755" s="189"/>
      <c r="P755" s="188"/>
      <c r="Q755" s="188"/>
      <c r="R755" s="188"/>
      <c r="S755" s="188"/>
      <c r="T755" s="188"/>
      <c r="U755" s="188"/>
      <c r="V755" s="188"/>
      <c r="W755" s="188"/>
      <c r="X755" s="188"/>
      <c r="Y755" s="190"/>
      <c r="AA755" s="76"/>
      <c r="AC755" s="206"/>
      <c r="AD755" s="75"/>
      <c r="AE755" s="75"/>
      <c r="AF755" s="75"/>
      <c r="AG755" s="75"/>
      <c r="AH755" s="75"/>
      <c r="AI755" s="85"/>
      <c r="AJ755" s="75"/>
      <c r="AK755" s="85"/>
      <c r="AL755" s="85"/>
      <c r="AM755" s="75"/>
      <c r="AN755" s="75"/>
      <c r="AO755" s="75"/>
      <c r="AP755" s="85"/>
      <c r="AQ755" s="84"/>
      <c r="AR755" s="87"/>
      <c r="AT755" s="76"/>
      <c r="AV755" s="203"/>
      <c r="AW755" s="75"/>
      <c r="AX755" s="75"/>
      <c r="AY755" s="94"/>
      <c r="AZ755" s="75"/>
      <c r="BA755" s="75"/>
    </row>
    <row r="756" spans="4:53">
      <c r="D756" s="76"/>
      <c r="F756" s="206"/>
      <c r="G756" s="188"/>
      <c r="H756" s="188"/>
      <c r="I756" s="188"/>
      <c r="J756" s="188"/>
      <c r="K756" s="183"/>
      <c r="L756" s="188"/>
      <c r="M756" s="188"/>
      <c r="N756" s="189"/>
      <c r="O756" s="189"/>
      <c r="P756" s="188"/>
      <c r="Q756" s="188"/>
      <c r="R756" s="188"/>
      <c r="S756" s="188"/>
      <c r="T756" s="188"/>
      <c r="U756" s="188"/>
      <c r="V756" s="188"/>
      <c r="W756" s="188"/>
      <c r="X756" s="188"/>
      <c r="Y756" s="190"/>
      <c r="AA756" s="76"/>
      <c r="AC756" s="206"/>
      <c r="AD756" s="75"/>
      <c r="AE756" s="75"/>
      <c r="AF756" s="75"/>
      <c r="AG756" s="75"/>
      <c r="AH756" s="75"/>
      <c r="AI756" s="85"/>
      <c r="AJ756" s="75"/>
      <c r="AK756" s="85"/>
      <c r="AL756" s="85"/>
      <c r="AM756" s="75"/>
      <c r="AN756" s="75"/>
      <c r="AO756" s="75"/>
      <c r="AP756" s="85"/>
      <c r="AQ756" s="84"/>
      <c r="AR756" s="87"/>
      <c r="AT756" s="76"/>
      <c r="AV756" s="203"/>
      <c r="AW756" s="75"/>
      <c r="AX756" s="75"/>
      <c r="AY756" s="94"/>
      <c r="AZ756" s="75"/>
      <c r="BA756" s="75"/>
    </row>
    <row r="757" spans="4:53">
      <c r="D757" s="76"/>
      <c r="F757" s="206"/>
      <c r="G757" s="188"/>
      <c r="H757" s="188"/>
      <c r="I757" s="188"/>
      <c r="J757" s="188"/>
      <c r="K757" s="183"/>
      <c r="L757" s="188"/>
      <c r="M757" s="188"/>
      <c r="N757" s="189"/>
      <c r="O757" s="189"/>
      <c r="P757" s="188"/>
      <c r="Q757" s="188"/>
      <c r="R757" s="188"/>
      <c r="S757" s="188"/>
      <c r="T757" s="188"/>
      <c r="U757" s="188"/>
      <c r="V757" s="188"/>
      <c r="W757" s="188"/>
      <c r="X757" s="188"/>
      <c r="Y757" s="190"/>
      <c r="AA757" s="76"/>
      <c r="AC757" s="206"/>
      <c r="AD757" s="75"/>
      <c r="AE757" s="75"/>
      <c r="AF757" s="75"/>
      <c r="AG757" s="75"/>
      <c r="AH757" s="75"/>
      <c r="AI757" s="85"/>
      <c r="AJ757" s="75"/>
      <c r="AK757" s="85"/>
      <c r="AL757" s="85"/>
      <c r="AM757" s="75"/>
      <c r="AN757" s="75"/>
      <c r="AO757" s="75"/>
      <c r="AP757" s="85"/>
      <c r="AQ757" s="84"/>
      <c r="AR757" s="87"/>
      <c r="AT757" s="76"/>
      <c r="AV757" s="203"/>
      <c r="AW757" s="75"/>
      <c r="AX757" s="75"/>
      <c r="AY757" s="94"/>
      <c r="AZ757" s="75"/>
      <c r="BA757" s="75"/>
    </row>
    <row r="758" spans="4:53">
      <c r="D758" s="76"/>
      <c r="F758" s="206"/>
      <c r="G758" s="188"/>
      <c r="H758" s="188"/>
      <c r="I758" s="188"/>
      <c r="J758" s="188"/>
      <c r="K758" s="183"/>
      <c r="L758" s="188"/>
      <c r="M758" s="188"/>
      <c r="N758" s="189"/>
      <c r="O758" s="189"/>
      <c r="P758" s="188"/>
      <c r="Q758" s="188"/>
      <c r="R758" s="188"/>
      <c r="S758" s="188"/>
      <c r="T758" s="188"/>
      <c r="U758" s="188"/>
      <c r="V758" s="188"/>
      <c r="W758" s="188"/>
      <c r="X758" s="188"/>
      <c r="Y758" s="190"/>
      <c r="AA758" s="76"/>
      <c r="AC758" s="206"/>
      <c r="AD758" s="75"/>
      <c r="AE758" s="75"/>
      <c r="AF758" s="75"/>
      <c r="AG758" s="75"/>
      <c r="AH758" s="75"/>
      <c r="AI758" s="85"/>
      <c r="AJ758" s="75"/>
      <c r="AK758" s="85"/>
      <c r="AL758" s="85"/>
      <c r="AM758" s="75"/>
      <c r="AN758" s="75"/>
      <c r="AO758" s="75"/>
      <c r="AP758" s="85"/>
      <c r="AQ758" s="84"/>
      <c r="AR758" s="87"/>
      <c r="AT758" s="76"/>
      <c r="AV758" s="203"/>
      <c r="AW758" s="75"/>
      <c r="AX758" s="75"/>
      <c r="AY758" s="94"/>
      <c r="AZ758" s="75"/>
      <c r="BA758" s="75"/>
    </row>
    <row r="759" spans="4:53">
      <c r="D759" s="76"/>
      <c r="F759" s="206"/>
      <c r="G759" s="188"/>
      <c r="H759" s="188"/>
      <c r="I759" s="188"/>
      <c r="J759" s="188"/>
      <c r="K759" s="183"/>
      <c r="L759" s="188"/>
      <c r="M759" s="188"/>
      <c r="N759" s="189"/>
      <c r="O759" s="189"/>
      <c r="P759" s="188"/>
      <c r="Q759" s="188"/>
      <c r="R759" s="188"/>
      <c r="S759" s="188"/>
      <c r="T759" s="188"/>
      <c r="U759" s="188"/>
      <c r="V759" s="188"/>
      <c r="W759" s="188"/>
      <c r="X759" s="188"/>
      <c r="Y759" s="190"/>
      <c r="AA759" s="76"/>
      <c r="AC759" s="206"/>
      <c r="AD759" s="75"/>
      <c r="AE759" s="75"/>
      <c r="AF759" s="75"/>
      <c r="AG759" s="75"/>
      <c r="AH759" s="75"/>
      <c r="AI759" s="85"/>
      <c r="AJ759" s="75"/>
      <c r="AK759" s="85"/>
      <c r="AL759" s="85"/>
      <c r="AM759" s="75"/>
      <c r="AN759" s="75"/>
      <c r="AO759" s="75"/>
      <c r="AP759" s="85"/>
      <c r="AQ759" s="84"/>
      <c r="AR759" s="87"/>
      <c r="AT759" s="76"/>
      <c r="AV759" s="203"/>
      <c r="AW759" s="75"/>
      <c r="AX759" s="75"/>
      <c r="AY759" s="94"/>
      <c r="AZ759" s="75"/>
      <c r="BA759" s="75"/>
    </row>
    <row r="760" spans="4:53">
      <c r="D760" s="76"/>
      <c r="F760" s="206"/>
      <c r="G760" s="188"/>
      <c r="H760" s="188"/>
      <c r="I760" s="188"/>
      <c r="J760" s="188"/>
      <c r="K760" s="183"/>
      <c r="L760" s="188"/>
      <c r="M760" s="188"/>
      <c r="N760" s="189"/>
      <c r="O760" s="189"/>
      <c r="P760" s="188"/>
      <c r="Q760" s="188"/>
      <c r="R760" s="188"/>
      <c r="S760" s="188"/>
      <c r="T760" s="188"/>
      <c r="U760" s="188"/>
      <c r="V760" s="188"/>
      <c r="W760" s="188"/>
      <c r="X760" s="188"/>
      <c r="Y760" s="190"/>
      <c r="AA760" s="76"/>
      <c r="AC760" s="206"/>
      <c r="AD760" s="75"/>
      <c r="AE760" s="75"/>
      <c r="AF760" s="75"/>
      <c r="AG760" s="75"/>
      <c r="AH760" s="75"/>
      <c r="AI760" s="85"/>
      <c r="AJ760" s="75"/>
      <c r="AK760" s="85"/>
      <c r="AL760" s="85"/>
      <c r="AM760" s="75"/>
      <c r="AN760" s="75"/>
      <c r="AO760" s="75"/>
      <c r="AP760" s="85"/>
      <c r="AQ760" s="84"/>
      <c r="AR760" s="87"/>
      <c r="AT760" s="76"/>
      <c r="AV760" s="203"/>
      <c r="AW760" s="75"/>
      <c r="AX760" s="75"/>
      <c r="AY760" s="94"/>
      <c r="AZ760" s="75"/>
      <c r="BA760" s="75"/>
    </row>
    <row r="761" spans="4:53">
      <c r="D761" s="76"/>
      <c r="F761" s="206"/>
      <c r="G761" s="188"/>
      <c r="H761" s="188"/>
      <c r="I761" s="188"/>
      <c r="J761" s="188"/>
      <c r="K761" s="183"/>
      <c r="L761" s="188"/>
      <c r="M761" s="188"/>
      <c r="N761" s="189"/>
      <c r="O761" s="189"/>
      <c r="P761" s="188"/>
      <c r="Q761" s="188"/>
      <c r="R761" s="188"/>
      <c r="S761" s="188"/>
      <c r="T761" s="188"/>
      <c r="U761" s="188"/>
      <c r="V761" s="188"/>
      <c r="W761" s="188"/>
      <c r="X761" s="188"/>
      <c r="Y761" s="190"/>
      <c r="AA761" s="76"/>
      <c r="AC761" s="206"/>
      <c r="AD761" s="75"/>
      <c r="AE761" s="75"/>
      <c r="AF761" s="75"/>
      <c r="AG761" s="75"/>
      <c r="AH761" s="75"/>
      <c r="AI761" s="85"/>
      <c r="AJ761" s="75"/>
      <c r="AK761" s="85"/>
      <c r="AL761" s="85"/>
      <c r="AM761" s="75"/>
      <c r="AN761" s="75"/>
      <c r="AO761" s="75"/>
      <c r="AP761" s="85"/>
      <c r="AQ761" s="84"/>
      <c r="AR761" s="87"/>
      <c r="AT761" s="76"/>
      <c r="AV761" s="203"/>
      <c r="AW761" s="75"/>
      <c r="AX761" s="75"/>
      <c r="AY761" s="94"/>
      <c r="AZ761" s="75"/>
      <c r="BA761" s="75"/>
    </row>
    <row r="762" spans="4:53">
      <c r="D762" s="76"/>
      <c r="F762" s="206"/>
      <c r="G762" s="188"/>
      <c r="H762" s="188"/>
      <c r="I762" s="188"/>
      <c r="J762" s="188"/>
      <c r="K762" s="183"/>
      <c r="L762" s="188"/>
      <c r="M762" s="188"/>
      <c r="N762" s="189"/>
      <c r="O762" s="189"/>
      <c r="P762" s="188"/>
      <c r="Q762" s="188"/>
      <c r="R762" s="188"/>
      <c r="S762" s="188"/>
      <c r="T762" s="188"/>
      <c r="U762" s="188"/>
      <c r="V762" s="188"/>
      <c r="W762" s="188"/>
      <c r="X762" s="188"/>
      <c r="Y762" s="190"/>
      <c r="AA762" s="76"/>
      <c r="AC762" s="206"/>
      <c r="AD762" s="75"/>
      <c r="AE762" s="75"/>
      <c r="AF762" s="75"/>
      <c r="AG762" s="75"/>
      <c r="AH762" s="75"/>
      <c r="AI762" s="85"/>
      <c r="AJ762" s="75"/>
      <c r="AK762" s="85"/>
      <c r="AL762" s="85"/>
      <c r="AM762" s="75"/>
      <c r="AN762" s="75"/>
      <c r="AO762" s="75"/>
      <c r="AP762" s="85"/>
      <c r="AQ762" s="84"/>
      <c r="AR762" s="87"/>
      <c r="AT762" s="76"/>
      <c r="AV762" s="203"/>
      <c r="AW762" s="75"/>
      <c r="AX762" s="75"/>
      <c r="AY762" s="94"/>
      <c r="AZ762" s="75"/>
      <c r="BA762" s="75"/>
    </row>
    <row r="763" spans="4:53">
      <c r="D763" s="76"/>
      <c r="F763" s="206"/>
      <c r="G763" s="188"/>
      <c r="H763" s="188"/>
      <c r="I763" s="188"/>
      <c r="J763" s="188"/>
      <c r="K763" s="183"/>
      <c r="L763" s="188"/>
      <c r="M763" s="188"/>
      <c r="N763" s="189"/>
      <c r="O763" s="189"/>
      <c r="P763" s="188"/>
      <c r="Q763" s="188"/>
      <c r="R763" s="188"/>
      <c r="S763" s="188"/>
      <c r="T763" s="188"/>
      <c r="U763" s="188"/>
      <c r="V763" s="188"/>
      <c r="W763" s="188"/>
      <c r="X763" s="188"/>
      <c r="Y763" s="190"/>
      <c r="AA763" s="76"/>
      <c r="AC763" s="206"/>
      <c r="AD763" s="75"/>
      <c r="AE763" s="75"/>
      <c r="AF763" s="75"/>
      <c r="AG763" s="75"/>
      <c r="AH763" s="75"/>
      <c r="AI763" s="85"/>
      <c r="AJ763" s="75"/>
      <c r="AK763" s="85"/>
      <c r="AL763" s="85"/>
      <c r="AM763" s="75"/>
      <c r="AN763" s="75"/>
      <c r="AO763" s="75"/>
      <c r="AP763" s="85"/>
      <c r="AQ763" s="84"/>
      <c r="AR763" s="87"/>
      <c r="AT763" s="76"/>
      <c r="AV763" s="203"/>
      <c r="AW763" s="75"/>
      <c r="AX763" s="75"/>
      <c r="AY763" s="94"/>
      <c r="AZ763" s="75"/>
      <c r="BA763" s="75"/>
    </row>
    <row r="764" spans="4:53">
      <c r="D764" s="76"/>
      <c r="F764" s="206"/>
      <c r="G764" s="188"/>
      <c r="H764" s="188"/>
      <c r="I764" s="188"/>
      <c r="J764" s="188"/>
      <c r="K764" s="183"/>
      <c r="L764" s="188"/>
      <c r="M764" s="188"/>
      <c r="N764" s="189"/>
      <c r="O764" s="189"/>
      <c r="P764" s="188"/>
      <c r="Q764" s="188"/>
      <c r="R764" s="188"/>
      <c r="S764" s="188"/>
      <c r="T764" s="188"/>
      <c r="U764" s="188"/>
      <c r="V764" s="188"/>
      <c r="W764" s="188"/>
      <c r="X764" s="188"/>
      <c r="Y764" s="190"/>
      <c r="AA764" s="76"/>
      <c r="AC764" s="206"/>
      <c r="AD764" s="75"/>
      <c r="AE764" s="75"/>
      <c r="AF764" s="75"/>
      <c r="AG764" s="75"/>
      <c r="AH764" s="75"/>
      <c r="AI764" s="85"/>
      <c r="AJ764" s="75"/>
      <c r="AK764" s="85"/>
      <c r="AL764" s="85"/>
      <c r="AM764" s="75"/>
      <c r="AN764" s="75"/>
      <c r="AO764" s="75"/>
      <c r="AP764" s="85"/>
      <c r="AQ764" s="84"/>
      <c r="AR764" s="87"/>
      <c r="AT764" s="76"/>
      <c r="AV764" s="203"/>
      <c r="AW764" s="75"/>
      <c r="AX764" s="75"/>
      <c r="AY764" s="94"/>
      <c r="AZ764" s="75"/>
      <c r="BA764" s="75"/>
    </row>
    <row r="765" spans="4:53">
      <c r="D765" s="76"/>
      <c r="F765" s="206"/>
      <c r="G765" s="188"/>
      <c r="H765" s="188"/>
      <c r="I765" s="188"/>
      <c r="J765" s="188"/>
      <c r="K765" s="183"/>
      <c r="L765" s="188"/>
      <c r="M765" s="188"/>
      <c r="N765" s="189"/>
      <c r="O765" s="189"/>
      <c r="P765" s="188"/>
      <c r="Q765" s="188"/>
      <c r="R765" s="188"/>
      <c r="S765" s="188"/>
      <c r="T765" s="188"/>
      <c r="U765" s="188"/>
      <c r="V765" s="188"/>
      <c r="W765" s="188"/>
      <c r="X765" s="188"/>
      <c r="Y765" s="190"/>
      <c r="AA765" s="76"/>
      <c r="AC765" s="206"/>
      <c r="AD765" s="75"/>
      <c r="AE765" s="75"/>
      <c r="AF765" s="75"/>
      <c r="AG765" s="75"/>
      <c r="AH765" s="75"/>
      <c r="AI765" s="85"/>
      <c r="AJ765" s="75"/>
      <c r="AK765" s="85"/>
      <c r="AL765" s="85"/>
      <c r="AM765" s="75"/>
      <c r="AN765" s="75"/>
      <c r="AO765" s="75"/>
      <c r="AP765" s="85"/>
      <c r="AQ765" s="84"/>
      <c r="AR765" s="87"/>
      <c r="AT765" s="76"/>
      <c r="AV765" s="203"/>
      <c r="AW765" s="75"/>
      <c r="AX765" s="75"/>
      <c r="AY765" s="94"/>
      <c r="AZ765" s="75"/>
      <c r="BA765" s="75"/>
    </row>
    <row r="766" spans="4:53">
      <c r="D766" s="76"/>
      <c r="F766" s="206"/>
      <c r="G766" s="188"/>
      <c r="H766" s="188"/>
      <c r="I766" s="188"/>
      <c r="J766" s="188"/>
      <c r="K766" s="183"/>
      <c r="L766" s="188"/>
      <c r="M766" s="188"/>
      <c r="N766" s="189"/>
      <c r="O766" s="189"/>
      <c r="P766" s="188"/>
      <c r="Q766" s="188"/>
      <c r="R766" s="188"/>
      <c r="S766" s="188"/>
      <c r="T766" s="188"/>
      <c r="U766" s="188"/>
      <c r="V766" s="188"/>
      <c r="W766" s="188"/>
      <c r="X766" s="188"/>
      <c r="Y766" s="190"/>
      <c r="AA766" s="76"/>
      <c r="AC766" s="206"/>
      <c r="AD766" s="75"/>
      <c r="AE766" s="75"/>
      <c r="AF766" s="75"/>
      <c r="AG766" s="75"/>
      <c r="AH766" s="75"/>
      <c r="AI766" s="85"/>
      <c r="AJ766" s="75"/>
      <c r="AK766" s="85"/>
      <c r="AL766" s="85"/>
      <c r="AM766" s="75"/>
      <c r="AN766" s="75"/>
      <c r="AO766" s="75"/>
      <c r="AP766" s="85"/>
      <c r="AQ766" s="84"/>
      <c r="AR766" s="87"/>
      <c r="AT766" s="76"/>
      <c r="AV766" s="203"/>
      <c r="AW766" s="75"/>
      <c r="AX766" s="75"/>
      <c r="AY766" s="94"/>
      <c r="AZ766" s="75"/>
      <c r="BA766" s="75"/>
    </row>
    <row r="767" spans="4:53">
      <c r="D767" s="76"/>
      <c r="F767" s="206"/>
      <c r="G767" s="188"/>
      <c r="H767" s="188"/>
      <c r="I767" s="188"/>
      <c r="J767" s="188"/>
      <c r="K767" s="183"/>
      <c r="L767" s="188"/>
      <c r="M767" s="188"/>
      <c r="N767" s="189"/>
      <c r="O767" s="189"/>
      <c r="P767" s="188"/>
      <c r="Q767" s="188"/>
      <c r="R767" s="188"/>
      <c r="S767" s="188"/>
      <c r="T767" s="188"/>
      <c r="U767" s="188"/>
      <c r="V767" s="188"/>
      <c r="W767" s="188"/>
      <c r="X767" s="188"/>
      <c r="Y767" s="190"/>
      <c r="AA767" s="76"/>
      <c r="AC767" s="206"/>
      <c r="AD767" s="75"/>
      <c r="AE767" s="75"/>
      <c r="AF767" s="75"/>
      <c r="AG767" s="75"/>
      <c r="AH767" s="75"/>
      <c r="AI767" s="85"/>
      <c r="AJ767" s="75"/>
      <c r="AK767" s="85"/>
      <c r="AL767" s="85"/>
      <c r="AM767" s="75"/>
      <c r="AN767" s="75"/>
      <c r="AO767" s="75"/>
      <c r="AP767" s="85"/>
      <c r="AQ767" s="84"/>
      <c r="AR767" s="87"/>
      <c r="AT767" s="76"/>
      <c r="AV767" s="203"/>
      <c r="AW767" s="75"/>
      <c r="AX767" s="75"/>
      <c r="AY767" s="94"/>
      <c r="AZ767" s="75"/>
      <c r="BA767" s="75"/>
    </row>
    <row r="768" spans="4:53">
      <c r="D768" s="76"/>
      <c r="F768" s="206"/>
      <c r="G768" s="188"/>
      <c r="H768" s="188"/>
      <c r="I768" s="188"/>
      <c r="J768" s="188"/>
      <c r="K768" s="183"/>
      <c r="L768" s="188"/>
      <c r="M768" s="188"/>
      <c r="N768" s="189"/>
      <c r="O768" s="189"/>
      <c r="P768" s="188"/>
      <c r="Q768" s="188"/>
      <c r="R768" s="188"/>
      <c r="S768" s="188"/>
      <c r="T768" s="188"/>
      <c r="U768" s="188"/>
      <c r="V768" s="188"/>
      <c r="W768" s="188"/>
      <c r="X768" s="188"/>
      <c r="Y768" s="190"/>
      <c r="AA768" s="76"/>
      <c r="AC768" s="206"/>
      <c r="AD768" s="75"/>
      <c r="AE768" s="75"/>
      <c r="AF768" s="75"/>
      <c r="AG768" s="75"/>
      <c r="AH768" s="75"/>
      <c r="AI768" s="85"/>
      <c r="AJ768" s="75"/>
      <c r="AK768" s="85"/>
      <c r="AL768" s="85"/>
      <c r="AM768" s="75"/>
      <c r="AN768" s="75"/>
      <c r="AO768" s="75"/>
      <c r="AP768" s="85"/>
      <c r="AQ768" s="84"/>
      <c r="AR768" s="87"/>
      <c r="AT768" s="76"/>
      <c r="AV768" s="203"/>
      <c r="AW768" s="75"/>
      <c r="AX768" s="75"/>
      <c r="AY768" s="94"/>
      <c r="AZ768" s="75"/>
      <c r="BA768" s="75"/>
    </row>
    <row r="769" spans="4:53">
      <c r="D769" s="76"/>
      <c r="F769" s="206"/>
      <c r="G769" s="188"/>
      <c r="H769" s="188"/>
      <c r="I769" s="188"/>
      <c r="J769" s="188"/>
      <c r="K769" s="183"/>
      <c r="L769" s="188"/>
      <c r="M769" s="188"/>
      <c r="N769" s="189"/>
      <c r="O769" s="189"/>
      <c r="P769" s="188"/>
      <c r="Q769" s="188"/>
      <c r="R769" s="188"/>
      <c r="S769" s="188"/>
      <c r="T769" s="188"/>
      <c r="U769" s="188"/>
      <c r="V769" s="188"/>
      <c r="W769" s="188"/>
      <c r="X769" s="188"/>
      <c r="Y769" s="190"/>
      <c r="AA769" s="76"/>
      <c r="AC769" s="206"/>
      <c r="AD769" s="75"/>
      <c r="AE769" s="75"/>
      <c r="AF769" s="75"/>
      <c r="AG769" s="75"/>
      <c r="AH769" s="75"/>
      <c r="AI769" s="85"/>
      <c r="AJ769" s="75"/>
      <c r="AK769" s="85"/>
      <c r="AL769" s="85"/>
      <c r="AM769" s="75"/>
      <c r="AN769" s="75"/>
      <c r="AO769" s="75"/>
      <c r="AP769" s="85"/>
      <c r="AQ769" s="84"/>
      <c r="AR769" s="87"/>
      <c r="AT769" s="76"/>
      <c r="AV769" s="203"/>
      <c r="AW769" s="75"/>
      <c r="AX769" s="75"/>
      <c r="AY769" s="94"/>
      <c r="AZ769" s="75"/>
      <c r="BA769" s="75"/>
    </row>
    <row r="770" spans="4:53">
      <c r="D770" s="76"/>
      <c r="F770" s="206"/>
      <c r="G770" s="188"/>
      <c r="H770" s="188"/>
      <c r="I770" s="188"/>
      <c r="J770" s="188"/>
      <c r="K770" s="183"/>
      <c r="L770" s="188"/>
      <c r="M770" s="188"/>
      <c r="N770" s="189"/>
      <c r="O770" s="189"/>
      <c r="P770" s="188"/>
      <c r="Q770" s="188"/>
      <c r="R770" s="188"/>
      <c r="S770" s="188"/>
      <c r="T770" s="188"/>
      <c r="U770" s="188"/>
      <c r="V770" s="188"/>
      <c r="W770" s="188"/>
      <c r="X770" s="188"/>
      <c r="Y770" s="190"/>
      <c r="AA770" s="76"/>
      <c r="AC770" s="206"/>
      <c r="AD770" s="75"/>
      <c r="AE770" s="75"/>
      <c r="AF770" s="75"/>
      <c r="AG770" s="75"/>
      <c r="AH770" s="75"/>
      <c r="AI770" s="85"/>
      <c r="AJ770" s="75"/>
      <c r="AK770" s="85"/>
      <c r="AL770" s="85"/>
      <c r="AM770" s="75"/>
      <c r="AN770" s="75"/>
      <c r="AO770" s="75"/>
      <c r="AP770" s="85"/>
      <c r="AQ770" s="84"/>
      <c r="AR770" s="87"/>
      <c r="AT770" s="76"/>
      <c r="AV770" s="203"/>
      <c r="AW770" s="75"/>
      <c r="AX770" s="75"/>
      <c r="AY770" s="94"/>
      <c r="AZ770" s="75"/>
      <c r="BA770" s="75"/>
    </row>
    <row r="771" spans="4:53">
      <c r="D771" s="76"/>
      <c r="F771" s="206"/>
      <c r="G771" s="188"/>
      <c r="H771" s="188"/>
      <c r="I771" s="188"/>
      <c r="J771" s="188"/>
      <c r="K771" s="183"/>
      <c r="L771" s="188"/>
      <c r="M771" s="188"/>
      <c r="N771" s="189"/>
      <c r="O771" s="189"/>
      <c r="P771" s="188"/>
      <c r="Q771" s="188"/>
      <c r="R771" s="188"/>
      <c r="S771" s="188"/>
      <c r="T771" s="188"/>
      <c r="U771" s="188"/>
      <c r="V771" s="188"/>
      <c r="W771" s="188"/>
      <c r="X771" s="188"/>
      <c r="Y771" s="190"/>
      <c r="AA771" s="76"/>
      <c r="AC771" s="206"/>
      <c r="AD771" s="75"/>
      <c r="AE771" s="75"/>
      <c r="AF771" s="75"/>
      <c r="AG771" s="75"/>
      <c r="AH771" s="75"/>
      <c r="AI771" s="85"/>
      <c r="AJ771" s="75"/>
      <c r="AK771" s="85"/>
      <c r="AL771" s="85"/>
      <c r="AM771" s="75"/>
      <c r="AN771" s="75"/>
      <c r="AO771" s="75"/>
      <c r="AP771" s="85"/>
      <c r="AQ771" s="84"/>
      <c r="AR771" s="87"/>
      <c r="AT771" s="76"/>
      <c r="AV771" s="203"/>
      <c r="AW771" s="75"/>
      <c r="AX771" s="75"/>
      <c r="AY771" s="94"/>
      <c r="AZ771" s="75"/>
      <c r="BA771" s="75"/>
    </row>
    <row r="772" spans="4:53">
      <c r="D772" s="76"/>
      <c r="F772" s="206"/>
      <c r="G772" s="188"/>
      <c r="H772" s="188"/>
      <c r="I772" s="188"/>
      <c r="J772" s="188"/>
      <c r="K772" s="183"/>
      <c r="L772" s="188"/>
      <c r="M772" s="188"/>
      <c r="N772" s="189"/>
      <c r="O772" s="189"/>
      <c r="P772" s="188"/>
      <c r="Q772" s="188"/>
      <c r="R772" s="188"/>
      <c r="S772" s="188"/>
      <c r="T772" s="188"/>
      <c r="U772" s="188"/>
      <c r="V772" s="188"/>
      <c r="W772" s="188"/>
      <c r="X772" s="188"/>
      <c r="Y772" s="190"/>
      <c r="AA772" s="76"/>
      <c r="AC772" s="206"/>
      <c r="AD772" s="75"/>
      <c r="AE772" s="75"/>
      <c r="AF772" s="75"/>
      <c r="AG772" s="75"/>
      <c r="AH772" s="75"/>
      <c r="AI772" s="85"/>
      <c r="AJ772" s="75"/>
      <c r="AK772" s="85"/>
      <c r="AL772" s="85"/>
      <c r="AM772" s="75"/>
      <c r="AN772" s="75"/>
      <c r="AO772" s="75"/>
      <c r="AP772" s="85"/>
      <c r="AQ772" s="84"/>
      <c r="AR772" s="87"/>
      <c r="AT772" s="76"/>
      <c r="AV772" s="203"/>
      <c r="AW772" s="75"/>
      <c r="AX772" s="75"/>
      <c r="AY772" s="94"/>
      <c r="AZ772" s="75"/>
      <c r="BA772" s="75"/>
    </row>
    <row r="773" spans="4:53">
      <c r="D773" s="76"/>
      <c r="F773" s="206"/>
      <c r="G773" s="188"/>
      <c r="H773" s="188"/>
      <c r="I773" s="188"/>
      <c r="J773" s="188"/>
      <c r="K773" s="183"/>
      <c r="L773" s="188"/>
      <c r="M773" s="188"/>
      <c r="N773" s="189"/>
      <c r="O773" s="189"/>
      <c r="P773" s="188"/>
      <c r="Q773" s="188"/>
      <c r="R773" s="188"/>
      <c r="S773" s="188"/>
      <c r="T773" s="188"/>
      <c r="U773" s="188"/>
      <c r="V773" s="188"/>
      <c r="W773" s="188"/>
      <c r="X773" s="188"/>
      <c r="Y773" s="190"/>
      <c r="AA773" s="76"/>
      <c r="AC773" s="206"/>
      <c r="AD773" s="75"/>
      <c r="AE773" s="75"/>
      <c r="AF773" s="75"/>
      <c r="AG773" s="75"/>
      <c r="AH773" s="75"/>
      <c r="AI773" s="85"/>
      <c r="AJ773" s="75"/>
      <c r="AK773" s="85"/>
      <c r="AL773" s="85"/>
      <c r="AM773" s="75"/>
      <c r="AN773" s="75"/>
      <c r="AO773" s="75"/>
      <c r="AP773" s="85"/>
      <c r="AQ773" s="84"/>
      <c r="AR773" s="87"/>
      <c r="AT773" s="76"/>
      <c r="AV773" s="203"/>
      <c r="AW773" s="75"/>
      <c r="AX773" s="75"/>
      <c r="AY773" s="94"/>
      <c r="AZ773" s="75"/>
      <c r="BA773" s="75"/>
    </row>
    <row r="774" spans="4:53">
      <c r="D774" s="76"/>
      <c r="F774" s="206"/>
      <c r="G774" s="188"/>
      <c r="H774" s="188"/>
      <c r="I774" s="188"/>
      <c r="J774" s="188"/>
      <c r="K774" s="183"/>
      <c r="L774" s="188"/>
      <c r="M774" s="188"/>
      <c r="N774" s="189"/>
      <c r="O774" s="189"/>
      <c r="P774" s="188"/>
      <c r="Q774" s="188"/>
      <c r="R774" s="188"/>
      <c r="S774" s="188"/>
      <c r="T774" s="188"/>
      <c r="U774" s="188"/>
      <c r="V774" s="188"/>
      <c r="W774" s="188"/>
      <c r="X774" s="188"/>
      <c r="Y774" s="190"/>
      <c r="AA774" s="76"/>
      <c r="AC774" s="206"/>
      <c r="AD774" s="75"/>
      <c r="AE774" s="75"/>
      <c r="AF774" s="75"/>
      <c r="AG774" s="75"/>
      <c r="AH774" s="75"/>
      <c r="AI774" s="85"/>
      <c r="AJ774" s="75"/>
      <c r="AK774" s="85"/>
      <c r="AL774" s="85"/>
      <c r="AM774" s="75"/>
      <c r="AN774" s="75"/>
      <c r="AO774" s="75"/>
      <c r="AP774" s="85"/>
      <c r="AQ774" s="84"/>
      <c r="AR774" s="87"/>
      <c r="AT774" s="76"/>
      <c r="AV774" s="203"/>
      <c r="AW774" s="75"/>
      <c r="AX774" s="75"/>
      <c r="AY774" s="94"/>
      <c r="AZ774" s="75"/>
      <c r="BA774" s="75"/>
    </row>
    <row r="775" spans="4:53">
      <c r="D775" s="76"/>
      <c r="F775" s="206"/>
      <c r="G775" s="188"/>
      <c r="H775" s="188"/>
      <c r="I775" s="188"/>
      <c r="J775" s="188"/>
      <c r="K775" s="183"/>
      <c r="L775" s="188"/>
      <c r="M775" s="188"/>
      <c r="N775" s="189"/>
      <c r="O775" s="189"/>
      <c r="P775" s="188"/>
      <c r="Q775" s="188"/>
      <c r="R775" s="188"/>
      <c r="S775" s="188"/>
      <c r="T775" s="188"/>
      <c r="U775" s="188"/>
      <c r="V775" s="188"/>
      <c r="W775" s="188"/>
      <c r="X775" s="188"/>
      <c r="Y775" s="190"/>
      <c r="AA775" s="76"/>
      <c r="AC775" s="206"/>
      <c r="AD775" s="75"/>
      <c r="AE775" s="75"/>
      <c r="AF775" s="75"/>
      <c r="AG775" s="75"/>
      <c r="AH775" s="75"/>
      <c r="AI775" s="85"/>
      <c r="AJ775" s="75"/>
      <c r="AK775" s="85"/>
      <c r="AL775" s="85"/>
      <c r="AM775" s="75"/>
      <c r="AN775" s="75"/>
      <c r="AO775" s="75"/>
      <c r="AP775" s="85"/>
      <c r="AQ775" s="84"/>
      <c r="AR775" s="87"/>
      <c r="AT775" s="76"/>
      <c r="AV775" s="203"/>
      <c r="AW775" s="75"/>
      <c r="AX775" s="75"/>
      <c r="AY775" s="94"/>
      <c r="AZ775" s="75"/>
      <c r="BA775" s="75"/>
    </row>
    <row r="776" spans="4:53">
      <c r="D776" s="76"/>
      <c r="F776" s="206"/>
      <c r="G776" s="188"/>
      <c r="H776" s="188"/>
      <c r="I776" s="188"/>
      <c r="J776" s="188"/>
      <c r="K776" s="183"/>
      <c r="L776" s="188"/>
      <c r="M776" s="188"/>
      <c r="N776" s="189"/>
      <c r="O776" s="189"/>
      <c r="P776" s="188"/>
      <c r="Q776" s="188"/>
      <c r="R776" s="188"/>
      <c r="S776" s="188"/>
      <c r="T776" s="188"/>
      <c r="U776" s="188"/>
      <c r="V776" s="188"/>
      <c r="W776" s="188"/>
      <c r="X776" s="188"/>
      <c r="Y776" s="190"/>
      <c r="AA776" s="76"/>
      <c r="AC776" s="206"/>
      <c r="AD776" s="75"/>
      <c r="AE776" s="75"/>
      <c r="AF776" s="75"/>
      <c r="AG776" s="75"/>
      <c r="AH776" s="75"/>
      <c r="AI776" s="85"/>
      <c r="AJ776" s="75"/>
      <c r="AK776" s="85"/>
      <c r="AL776" s="85"/>
      <c r="AM776" s="75"/>
      <c r="AN776" s="75"/>
      <c r="AO776" s="75"/>
      <c r="AP776" s="85"/>
      <c r="AQ776" s="84"/>
      <c r="AR776" s="87"/>
      <c r="AT776" s="76"/>
      <c r="AV776" s="203"/>
      <c r="AW776" s="75"/>
      <c r="AX776" s="75"/>
      <c r="AY776" s="94"/>
      <c r="AZ776" s="75"/>
      <c r="BA776" s="75"/>
    </row>
    <row r="777" spans="4:53">
      <c r="D777" s="76"/>
      <c r="F777" s="206"/>
      <c r="G777" s="188"/>
      <c r="H777" s="188"/>
      <c r="I777" s="188"/>
      <c r="J777" s="188"/>
      <c r="K777" s="183"/>
      <c r="L777" s="188"/>
      <c r="M777" s="188"/>
      <c r="N777" s="189"/>
      <c r="O777" s="189"/>
      <c r="P777" s="188"/>
      <c r="Q777" s="188"/>
      <c r="R777" s="188"/>
      <c r="S777" s="188"/>
      <c r="T777" s="188"/>
      <c r="U777" s="188"/>
      <c r="V777" s="188"/>
      <c r="W777" s="188"/>
      <c r="X777" s="188"/>
      <c r="Y777" s="190"/>
      <c r="AA777" s="76"/>
      <c r="AC777" s="206"/>
      <c r="AD777" s="75"/>
      <c r="AE777" s="75"/>
      <c r="AF777" s="75"/>
      <c r="AG777" s="75"/>
      <c r="AH777" s="75"/>
      <c r="AI777" s="85"/>
      <c r="AJ777" s="75"/>
      <c r="AK777" s="85"/>
      <c r="AL777" s="85"/>
      <c r="AM777" s="75"/>
      <c r="AN777" s="75"/>
      <c r="AO777" s="75"/>
      <c r="AP777" s="85"/>
      <c r="AQ777" s="84"/>
      <c r="AR777" s="87"/>
      <c r="AT777" s="76"/>
      <c r="AV777" s="203"/>
      <c r="AW777" s="75"/>
      <c r="AX777" s="75"/>
      <c r="AY777" s="94"/>
      <c r="AZ777" s="75"/>
      <c r="BA777" s="75"/>
    </row>
    <row r="778" spans="4:53">
      <c r="D778" s="76"/>
      <c r="F778" s="206"/>
      <c r="G778" s="188"/>
      <c r="H778" s="188"/>
      <c r="I778" s="188"/>
      <c r="J778" s="188"/>
      <c r="K778" s="183"/>
      <c r="L778" s="188"/>
      <c r="M778" s="188"/>
      <c r="N778" s="189"/>
      <c r="O778" s="189"/>
      <c r="P778" s="188"/>
      <c r="Q778" s="188"/>
      <c r="R778" s="188"/>
      <c r="S778" s="188"/>
      <c r="T778" s="188"/>
      <c r="U778" s="188"/>
      <c r="V778" s="188"/>
      <c r="W778" s="188"/>
      <c r="X778" s="188"/>
      <c r="Y778" s="190"/>
      <c r="AA778" s="76"/>
      <c r="AC778" s="206"/>
      <c r="AD778" s="75"/>
      <c r="AE778" s="75"/>
      <c r="AF778" s="75"/>
      <c r="AG778" s="75"/>
      <c r="AH778" s="75"/>
      <c r="AI778" s="85"/>
      <c r="AJ778" s="75"/>
      <c r="AK778" s="85"/>
      <c r="AL778" s="85"/>
      <c r="AM778" s="75"/>
      <c r="AN778" s="75"/>
      <c r="AO778" s="75"/>
      <c r="AP778" s="85"/>
      <c r="AQ778" s="84"/>
      <c r="AR778" s="87"/>
      <c r="AT778" s="76"/>
      <c r="AV778" s="203"/>
      <c r="AW778" s="75"/>
      <c r="AX778" s="75"/>
      <c r="AY778" s="94"/>
      <c r="AZ778" s="75"/>
      <c r="BA778" s="75"/>
    </row>
    <row r="779" spans="4:53">
      <c r="D779" s="76"/>
      <c r="F779" s="206"/>
      <c r="G779" s="188"/>
      <c r="H779" s="188"/>
      <c r="I779" s="188"/>
      <c r="J779" s="188"/>
      <c r="K779" s="183"/>
      <c r="L779" s="188"/>
      <c r="M779" s="188"/>
      <c r="N779" s="189"/>
      <c r="O779" s="189"/>
      <c r="P779" s="188"/>
      <c r="Q779" s="188"/>
      <c r="R779" s="188"/>
      <c r="S779" s="188"/>
      <c r="T779" s="188"/>
      <c r="U779" s="188"/>
      <c r="V779" s="188"/>
      <c r="W779" s="188"/>
      <c r="X779" s="188"/>
      <c r="Y779" s="190"/>
      <c r="AA779" s="76"/>
      <c r="AC779" s="206"/>
      <c r="AD779" s="75"/>
      <c r="AE779" s="75"/>
      <c r="AF779" s="75"/>
      <c r="AG779" s="75"/>
      <c r="AH779" s="75"/>
      <c r="AI779" s="85"/>
      <c r="AJ779" s="75"/>
      <c r="AK779" s="85"/>
      <c r="AL779" s="85"/>
      <c r="AM779" s="75"/>
      <c r="AN779" s="75"/>
      <c r="AO779" s="75"/>
      <c r="AP779" s="85"/>
      <c r="AQ779" s="84"/>
      <c r="AR779" s="87"/>
      <c r="AT779" s="76"/>
      <c r="AV779" s="203"/>
      <c r="AW779" s="75"/>
      <c r="AX779" s="75"/>
      <c r="AY779" s="94"/>
      <c r="AZ779" s="75"/>
      <c r="BA779" s="75"/>
    </row>
    <row r="780" spans="4:53">
      <c r="D780" s="76"/>
      <c r="F780" s="206"/>
      <c r="G780" s="188"/>
      <c r="H780" s="188"/>
      <c r="I780" s="188"/>
      <c r="J780" s="188"/>
      <c r="K780" s="183"/>
      <c r="L780" s="188"/>
      <c r="M780" s="188"/>
      <c r="N780" s="189"/>
      <c r="O780" s="189"/>
      <c r="P780" s="188"/>
      <c r="Q780" s="188"/>
      <c r="R780" s="188"/>
      <c r="S780" s="188"/>
      <c r="T780" s="188"/>
      <c r="U780" s="188"/>
      <c r="V780" s="188"/>
      <c r="W780" s="188"/>
      <c r="X780" s="188"/>
      <c r="Y780" s="190"/>
      <c r="AA780" s="76"/>
      <c r="AC780" s="206"/>
      <c r="AD780" s="75"/>
      <c r="AE780" s="75"/>
      <c r="AF780" s="75"/>
      <c r="AG780" s="75"/>
      <c r="AH780" s="75"/>
      <c r="AI780" s="85"/>
      <c r="AJ780" s="75"/>
      <c r="AK780" s="85"/>
      <c r="AL780" s="85"/>
      <c r="AM780" s="75"/>
      <c r="AN780" s="75"/>
      <c r="AO780" s="75"/>
      <c r="AP780" s="85"/>
      <c r="AQ780" s="84"/>
      <c r="AR780" s="87"/>
      <c r="AT780" s="76"/>
      <c r="AV780" s="203"/>
      <c r="AW780" s="75"/>
      <c r="AX780" s="75"/>
      <c r="AY780" s="94"/>
      <c r="AZ780" s="75"/>
      <c r="BA780" s="75"/>
    </row>
    <row r="781" spans="4:53">
      <c r="D781" s="76"/>
      <c r="F781" s="206"/>
      <c r="G781" s="188"/>
      <c r="H781" s="188"/>
      <c r="I781" s="188"/>
      <c r="J781" s="188"/>
      <c r="K781" s="183"/>
      <c r="L781" s="188"/>
      <c r="M781" s="188"/>
      <c r="N781" s="189"/>
      <c r="O781" s="189"/>
      <c r="P781" s="188"/>
      <c r="Q781" s="188"/>
      <c r="R781" s="188"/>
      <c r="S781" s="188"/>
      <c r="T781" s="188"/>
      <c r="U781" s="188"/>
      <c r="V781" s="188"/>
      <c r="W781" s="188"/>
      <c r="X781" s="188"/>
      <c r="Y781" s="190"/>
      <c r="AA781" s="76"/>
      <c r="AC781" s="206"/>
      <c r="AD781" s="75"/>
      <c r="AE781" s="75"/>
      <c r="AF781" s="75"/>
      <c r="AG781" s="75"/>
      <c r="AH781" s="75"/>
      <c r="AI781" s="85"/>
      <c r="AJ781" s="75"/>
      <c r="AK781" s="85"/>
      <c r="AL781" s="85"/>
      <c r="AM781" s="75"/>
      <c r="AN781" s="75"/>
      <c r="AO781" s="75"/>
      <c r="AP781" s="85"/>
      <c r="AQ781" s="84"/>
      <c r="AR781" s="87"/>
      <c r="AT781" s="76"/>
      <c r="AV781" s="203"/>
      <c r="AW781" s="75"/>
      <c r="AX781" s="75"/>
      <c r="AY781" s="94"/>
      <c r="AZ781" s="75"/>
      <c r="BA781" s="75"/>
    </row>
    <row r="782" spans="4:53">
      <c r="D782" s="76"/>
      <c r="F782" s="206"/>
      <c r="G782" s="188"/>
      <c r="H782" s="188"/>
      <c r="I782" s="188"/>
      <c r="J782" s="188"/>
      <c r="K782" s="183"/>
      <c r="L782" s="188"/>
      <c r="M782" s="188"/>
      <c r="N782" s="189"/>
      <c r="O782" s="189"/>
      <c r="P782" s="188"/>
      <c r="Q782" s="188"/>
      <c r="R782" s="188"/>
      <c r="S782" s="188"/>
      <c r="T782" s="188"/>
      <c r="U782" s="188"/>
      <c r="V782" s="188"/>
      <c r="W782" s="188"/>
      <c r="X782" s="188"/>
      <c r="Y782" s="190"/>
      <c r="AA782" s="76"/>
      <c r="AC782" s="206"/>
      <c r="AD782" s="75"/>
      <c r="AE782" s="75"/>
      <c r="AF782" s="75"/>
      <c r="AG782" s="75"/>
      <c r="AH782" s="75"/>
      <c r="AI782" s="85"/>
      <c r="AJ782" s="75"/>
      <c r="AK782" s="85"/>
      <c r="AL782" s="85"/>
      <c r="AM782" s="75"/>
      <c r="AN782" s="75"/>
      <c r="AO782" s="75"/>
      <c r="AP782" s="85"/>
      <c r="AQ782" s="84"/>
      <c r="AR782" s="87"/>
      <c r="AT782" s="76"/>
      <c r="AV782" s="203"/>
      <c r="AW782" s="75"/>
      <c r="AX782" s="75"/>
      <c r="AY782" s="94"/>
      <c r="AZ782" s="75"/>
      <c r="BA782" s="75"/>
    </row>
    <row r="783" spans="4:53">
      <c r="D783" s="76"/>
      <c r="F783" s="206"/>
      <c r="G783" s="188"/>
      <c r="H783" s="188"/>
      <c r="I783" s="188"/>
      <c r="J783" s="188"/>
      <c r="K783" s="183"/>
      <c r="L783" s="188"/>
      <c r="M783" s="188"/>
      <c r="N783" s="189"/>
      <c r="O783" s="189"/>
      <c r="P783" s="188"/>
      <c r="Q783" s="188"/>
      <c r="R783" s="188"/>
      <c r="S783" s="188"/>
      <c r="T783" s="188"/>
      <c r="U783" s="188"/>
      <c r="V783" s="188"/>
      <c r="W783" s="188"/>
      <c r="X783" s="188"/>
      <c r="Y783" s="190"/>
      <c r="AA783" s="76"/>
      <c r="AC783" s="206"/>
      <c r="AD783" s="75"/>
      <c r="AE783" s="75"/>
      <c r="AF783" s="75"/>
      <c r="AG783" s="75"/>
      <c r="AH783" s="75"/>
      <c r="AI783" s="85"/>
      <c r="AJ783" s="75"/>
      <c r="AK783" s="85"/>
      <c r="AL783" s="85"/>
      <c r="AM783" s="75"/>
      <c r="AN783" s="75"/>
      <c r="AO783" s="75"/>
      <c r="AP783" s="85"/>
      <c r="AQ783" s="84"/>
      <c r="AR783" s="87"/>
      <c r="AT783" s="76"/>
      <c r="AV783" s="203"/>
      <c r="AW783" s="75"/>
      <c r="AX783" s="75"/>
      <c r="AY783" s="94"/>
      <c r="AZ783" s="75"/>
      <c r="BA783" s="75"/>
    </row>
    <row r="784" spans="4:53">
      <c r="D784" s="76"/>
      <c r="F784" s="206"/>
      <c r="G784" s="188"/>
      <c r="H784" s="188"/>
      <c r="I784" s="188"/>
      <c r="J784" s="188"/>
      <c r="K784" s="183"/>
      <c r="L784" s="188"/>
      <c r="M784" s="188"/>
      <c r="N784" s="189"/>
      <c r="O784" s="189"/>
      <c r="P784" s="188"/>
      <c r="Q784" s="188"/>
      <c r="R784" s="188"/>
      <c r="S784" s="188"/>
      <c r="T784" s="188"/>
      <c r="U784" s="188"/>
      <c r="V784" s="188"/>
      <c r="W784" s="188"/>
      <c r="X784" s="188"/>
      <c r="Y784" s="190"/>
      <c r="AA784" s="76"/>
      <c r="AC784" s="206"/>
      <c r="AD784" s="75"/>
      <c r="AE784" s="75"/>
      <c r="AF784" s="75"/>
      <c r="AG784" s="75"/>
      <c r="AH784" s="75"/>
      <c r="AI784" s="85"/>
      <c r="AJ784" s="75"/>
      <c r="AK784" s="85"/>
      <c r="AL784" s="85"/>
      <c r="AM784" s="75"/>
      <c r="AN784" s="75"/>
      <c r="AO784" s="75"/>
      <c r="AP784" s="85"/>
      <c r="AQ784" s="84"/>
      <c r="AR784" s="87"/>
      <c r="AT784" s="76"/>
      <c r="AV784" s="203"/>
      <c r="AW784" s="75"/>
      <c r="AX784" s="75"/>
      <c r="AY784" s="94"/>
      <c r="AZ784" s="75"/>
      <c r="BA784" s="75"/>
    </row>
    <row r="785" spans="4:53">
      <c r="D785" s="76"/>
      <c r="F785" s="206"/>
      <c r="G785" s="188"/>
      <c r="H785" s="188"/>
      <c r="I785" s="188"/>
      <c r="J785" s="188"/>
      <c r="K785" s="183"/>
      <c r="L785" s="188"/>
      <c r="M785" s="188"/>
      <c r="N785" s="189"/>
      <c r="O785" s="189"/>
      <c r="P785" s="188"/>
      <c r="Q785" s="188"/>
      <c r="R785" s="188"/>
      <c r="S785" s="188"/>
      <c r="T785" s="188"/>
      <c r="U785" s="188"/>
      <c r="V785" s="188"/>
      <c r="W785" s="188"/>
      <c r="X785" s="188"/>
      <c r="Y785" s="190"/>
      <c r="AA785" s="76"/>
      <c r="AC785" s="206"/>
      <c r="AD785" s="75"/>
      <c r="AE785" s="75"/>
      <c r="AF785" s="75"/>
      <c r="AG785" s="75"/>
      <c r="AH785" s="75"/>
      <c r="AI785" s="85"/>
      <c r="AJ785" s="75"/>
      <c r="AK785" s="85"/>
      <c r="AL785" s="85"/>
      <c r="AM785" s="75"/>
      <c r="AN785" s="75"/>
      <c r="AO785" s="75"/>
      <c r="AP785" s="85"/>
      <c r="AQ785" s="84"/>
      <c r="AR785" s="87"/>
      <c r="AT785" s="76"/>
      <c r="AV785" s="203"/>
      <c r="AW785" s="75"/>
      <c r="AX785" s="75"/>
      <c r="AY785" s="94"/>
      <c r="AZ785" s="75"/>
      <c r="BA785" s="75"/>
    </row>
    <row r="786" spans="4:53">
      <c r="D786" s="76"/>
      <c r="F786" s="206"/>
      <c r="G786" s="188"/>
      <c r="H786" s="188"/>
      <c r="I786" s="188"/>
      <c r="J786" s="188"/>
      <c r="K786" s="183"/>
      <c r="L786" s="188"/>
      <c r="M786" s="188"/>
      <c r="N786" s="189"/>
      <c r="O786" s="189"/>
      <c r="P786" s="188"/>
      <c r="Q786" s="188"/>
      <c r="R786" s="188"/>
      <c r="S786" s="188"/>
      <c r="T786" s="188"/>
      <c r="U786" s="188"/>
      <c r="V786" s="188"/>
      <c r="W786" s="188"/>
      <c r="X786" s="188"/>
      <c r="Y786" s="190"/>
      <c r="AA786" s="76"/>
      <c r="AC786" s="206"/>
      <c r="AD786" s="75"/>
      <c r="AE786" s="75"/>
      <c r="AF786" s="75"/>
      <c r="AG786" s="75"/>
      <c r="AH786" s="75"/>
      <c r="AI786" s="85"/>
      <c r="AJ786" s="75"/>
      <c r="AK786" s="85"/>
      <c r="AL786" s="85"/>
      <c r="AM786" s="75"/>
      <c r="AN786" s="75"/>
      <c r="AO786" s="75"/>
      <c r="AP786" s="85"/>
      <c r="AQ786" s="84"/>
      <c r="AR786" s="87"/>
      <c r="AT786" s="76"/>
      <c r="AV786" s="203"/>
      <c r="AW786" s="75"/>
      <c r="AX786" s="75"/>
      <c r="AY786" s="94"/>
      <c r="AZ786" s="75"/>
      <c r="BA786" s="75"/>
    </row>
    <row r="787" spans="4:53">
      <c r="D787" s="76"/>
      <c r="F787" s="206"/>
      <c r="G787" s="188"/>
      <c r="H787" s="188"/>
      <c r="I787" s="188"/>
      <c r="J787" s="188"/>
      <c r="K787" s="183"/>
      <c r="L787" s="188"/>
      <c r="M787" s="188"/>
      <c r="N787" s="189"/>
      <c r="O787" s="189"/>
      <c r="P787" s="188"/>
      <c r="Q787" s="188"/>
      <c r="R787" s="188"/>
      <c r="S787" s="188"/>
      <c r="T787" s="188"/>
      <c r="U787" s="188"/>
      <c r="V787" s="188"/>
      <c r="W787" s="188"/>
      <c r="X787" s="188"/>
      <c r="Y787" s="190"/>
      <c r="AA787" s="76"/>
      <c r="AC787" s="206"/>
      <c r="AD787" s="75"/>
      <c r="AE787" s="75"/>
      <c r="AF787" s="75"/>
      <c r="AG787" s="75"/>
      <c r="AH787" s="75"/>
      <c r="AI787" s="85"/>
      <c r="AJ787" s="75"/>
      <c r="AK787" s="85"/>
      <c r="AL787" s="85"/>
      <c r="AM787" s="75"/>
      <c r="AN787" s="75"/>
      <c r="AO787" s="75"/>
      <c r="AP787" s="85"/>
      <c r="AQ787" s="84"/>
      <c r="AR787" s="87"/>
      <c r="AT787" s="76"/>
      <c r="AV787" s="203"/>
      <c r="AW787" s="75"/>
      <c r="AX787" s="75"/>
      <c r="AY787" s="94"/>
      <c r="AZ787" s="75"/>
      <c r="BA787" s="75"/>
    </row>
    <row r="788" spans="4:53">
      <c r="D788" s="76"/>
      <c r="F788" s="206"/>
      <c r="G788" s="188"/>
      <c r="H788" s="188"/>
      <c r="I788" s="188"/>
      <c r="J788" s="188"/>
      <c r="K788" s="183"/>
      <c r="L788" s="188"/>
      <c r="M788" s="188"/>
      <c r="N788" s="189"/>
      <c r="O788" s="189"/>
      <c r="P788" s="188"/>
      <c r="Q788" s="188"/>
      <c r="R788" s="188"/>
      <c r="S788" s="188"/>
      <c r="T788" s="188"/>
      <c r="U788" s="188"/>
      <c r="V788" s="188"/>
      <c r="W788" s="188"/>
      <c r="X788" s="188"/>
      <c r="Y788" s="190"/>
      <c r="AA788" s="76"/>
      <c r="AC788" s="206"/>
      <c r="AD788" s="75"/>
      <c r="AE788" s="75"/>
      <c r="AF788" s="75"/>
      <c r="AG788" s="75"/>
      <c r="AH788" s="75"/>
      <c r="AI788" s="85"/>
      <c r="AJ788" s="75"/>
      <c r="AK788" s="85"/>
      <c r="AL788" s="85"/>
      <c r="AM788" s="75"/>
      <c r="AN788" s="75"/>
      <c r="AO788" s="75"/>
      <c r="AP788" s="85"/>
      <c r="AQ788" s="84"/>
      <c r="AR788" s="87"/>
      <c r="AT788" s="76"/>
      <c r="AV788" s="203"/>
      <c r="AW788" s="75"/>
      <c r="AX788" s="75"/>
      <c r="AY788" s="94"/>
      <c r="AZ788" s="75"/>
      <c r="BA788" s="75"/>
    </row>
    <row r="789" spans="4:53">
      <c r="D789" s="76"/>
      <c r="F789" s="206"/>
      <c r="G789" s="188"/>
      <c r="H789" s="188"/>
      <c r="I789" s="188"/>
      <c r="J789" s="188"/>
      <c r="K789" s="183"/>
      <c r="L789" s="188"/>
      <c r="M789" s="188"/>
      <c r="N789" s="189"/>
      <c r="O789" s="189"/>
      <c r="P789" s="188"/>
      <c r="Q789" s="188"/>
      <c r="R789" s="188"/>
      <c r="S789" s="188"/>
      <c r="T789" s="188"/>
      <c r="U789" s="188"/>
      <c r="V789" s="188"/>
      <c r="W789" s="188"/>
      <c r="X789" s="188"/>
      <c r="Y789" s="190"/>
      <c r="AA789" s="76"/>
      <c r="AC789" s="206"/>
      <c r="AD789" s="75"/>
      <c r="AE789" s="75"/>
      <c r="AF789" s="75"/>
      <c r="AG789" s="75"/>
      <c r="AH789" s="75"/>
      <c r="AI789" s="85"/>
      <c r="AJ789" s="75"/>
      <c r="AK789" s="85"/>
      <c r="AL789" s="85"/>
      <c r="AM789" s="75"/>
      <c r="AN789" s="75"/>
      <c r="AO789" s="75"/>
      <c r="AP789" s="85"/>
      <c r="AQ789" s="84"/>
      <c r="AR789" s="87"/>
      <c r="AT789" s="76"/>
      <c r="AV789" s="203"/>
      <c r="AW789" s="75"/>
      <c r="AX789" s="75"/>
      <c r="AY789" s="94"/>
      <c r="AZ789" s="75"/>
      <c r="BA789" s="75"/>
    </row>
    <row r="790" spans="4:53">
      <c r="D790" s="76"/>
      <c r="F790" s="206"/>
      <c r="G790" s="188"/>
      <c r="H790" s="188"/>
      <c r="I790" s="188"/>
      <c r="J790" s="188"/>
      <c r="K790" s="183"/>
      <c r="L790" s="188"/>
      <c r="M790" s="188"/>
      <c r="N790" s="189"/>
      <c r="O790" s="189"/>
      <c r="P790" s="188"/>
      <c r="Q790" s="188"/>
      <c r="R790" s="188"/>
      <c r="S790" s="188"/>
      <c r="T790" s="188"/>
      <c r="U790" s="188"/>
      <c r="V790" s="188"/>
      <c r="W790" s="188"/>
      <c r="X790" s="188"/>
      <c r="Y790" s="190"/>
      <c r="AA790" s="76"/>
      <c r="AC790" s="206"/>
      <c r="AD790" s="75"/>
      <c r="AE790" s="75"/>
      <c r="AF790" s="75"/>
      <c r="AG790" s="75"/>
      <c r="AH790" s="75"/>
      <c r="AI790" s="85"/>
      <c r="AJ790" s="75"/>
      <c r="AK790" s="85"/>
      <c r="AL790" s="85"/>
      <c r="AM790" s="75"/>
      <c r="AN790" s="75"/>
      <c r="AO790" s="75"/>
      <c r="AP790" s="85"/>
      <c r="AQ790" s="84"/>
      <c r="AR790" s="87"/>
      <c r="AT790" s="76"/>
      <c r="AV790" s="203"/>
      <c r="AW790" s="75"/>
      <c r="AX790" s="75"/>
      <c r="AY790" s="94"/>
      <c r="AZ790" s="75"/>
      <c r="BA790" s="75"/>
    </row>
    <row r="791" spans="4:53">
      <c r="D791" s="76"/>
      <c r="F791" s="206"/>
      <c r="G791" s="188"/>
      <c r="H791" s="188"/>
      <c r="I791" s="188"/>
      <c r="J791" s="188"/>
      <c r="K791" s="183"/>
      <c r="L791" s="188"/>
      <c r="M791" s="188"/>
      <c r="N791" s="189"/>
      <c r="O791" s="189"/>
      <c r="P791" s="188"/>
      <c r="Q791" s="188"/>
      <c r="R791" s="188"/>
      <c r="S791" s="188"/>
      <c r="T791" s="188"/>
      <c r="U791" s="188"/>
      <c r="V791" s="188"/>
      <c r="W791" s="188"/>
      <c r="X791" s="188"/>
      <c r="Y791" s="190"/>
      <c r="AA791" s="76"/>
      <c r="AC791" s="206"/>
      <c r="AD791" s="75"/>
      <c r="AE791" s="75"/>
      <c r="AF791" s="75"/>
      <c r="AG791" s="75"/>
      <c r="AH791" s="75"/>
      <c r="AI791" s="85"/>
      <c r="AJ791" s="75"/>
      <c r="AK791" s="85"/>
      <c r="AL791" s="85"/>
      <c r="AM791" s="75"/>
      <c r="AN791" s="75"/>
      <c r="AO791" s="75"/>
      <c r="AP791" s="85"/>
      <c r="AQ791" s="84"/>
      <c r="AR791" s="87"/>
      <c r="AT791" s="76"/>
      <c r="AV791" s="203"/>
      <c r="AW791" s="75"/>
      <c r="AX791" s="75"/>
      <c r="AY791" s="94"/>
      <c r="AZ791" s="75"/>
      <c r="BA791" s="75"/>
    </row>
    <row r="792" spans="4:53">
      <c r="D792" s="76"/>
      <c r="F792" s="206"/>
      <c r="G792" s="188"/>
      <c r="H792" s="188"/>
      <c r="I792" s="188"/>
      <c r="J792" s="188"/>
      <c r="K792" s="183"/>
      <c r="L792" s="188"/>
      <c r="M792" s="188"/>
      <c r="N792" s="189"/>
      <c r="O792" s="189"/>
      <c r="P792" s="188"/>
      <c r="Q792" s="188"/>
      <c r="R792" s="188"/>
      <c r="S792" s="188"/>
      <c r="T792" s="188"/>
      <c r="U792" s="188"/>
      <c r="V792" s="188"/>
      <c r="W792" s="188"/>
      <c r="X792" s="188"/>
      <c r="Y792" s="190"/>
      <c r="AA792" s="76"/>
      <c r="AC792" s="206"/>
      <c r="AD792" s="75"/>
      <c r="AE792" s="75"/>
      <c r="AF792" s="75"/>
      <c r="AG792" s="75"/>
      <c r="AH792" s="75"/>
      <c r="AI792" s="85"/>
      <c r="AJ792" s="75"/>
      <c r="AK792" s="85"/>
      <c r="AL792" s="85"/>
      <c r="AM792" s="75"/>
      <c r="AN792" s="75"/>
      <c r="AO792" s="75"/>
      <c r="AP792" s="85"/>
      <c r="AQ792" s="84"/>
      <c r="AR792" s="87"/>
      <c r="AT792" s="76"/>
      <c r="AV792" s="203"/>
      <c r="AW792" s="75"/>
      <c r="AX792" s="75"/>
      <c r="AY792" s="94"/>
      <c r="AZ792" s="75"/>
      <c r="BA792" s="75"/>
    </row>
    <row r="793" spans="4:53">
      <c r="D793" s="76"/>
      <c r="F793" s="206"/>
      <c r="G793" s="188"/>
      <c r="H793" s="188"/>
      <c r="I793" s="188"/>
      <c r="J793" s="188"/>
      <c r="K793" s="183"/>
      <c r="L793" s="188"/>
      <c r="M793" s="188"/>
      <c r="N793" s="189"/>
      <c r="O793" s="189"/>
      <c r="P793" s="188"/>
      <c r="Q793" s="188"/>
      <c r="R793" s="188"/>
      <c r="S793" s="188"/>
      <c r="T793" s="188"/>
      <c r="U793" s="188"/>
      <c r="V793" s="188"/>
      <c r="W793" s="188"/>
      <c r="X793" s="188"/>
      <c r="Y793" s="190"/>
      <c r="AA793" s="76"/>
      <c r="AC793" s="206"/>
      <c r="AD793" s="75"/>
      <c r="AE793" s="75"/>
      <c r="AF793" s="75"/>
      <c r="AG793" s="75"/>
      <c r="AH793" s="75"/>
      <c r="AI793" s="85"/>
      <c r="AJ793" s="75"/>
      <c r="AK793" s="85"/>
      <c r="AL793" s="85"/>
      <c r="AM793" s="75"/>
      <c r="AN793" s="75"/>
      <c r="AO793" s="75"/>
      <c r="AP793" s="85"/>
      <c r="AQ793" s="84"/>
      <c r="AR793" s="87"/>
      <c r="AT793" s="76"/>
      <c r="AV793" s="203"/>
      <c r="AW793" s="75"/>
      <c r="AX793" s="75"/>
      <c r="AY793" s="94"/>
      <c r="AZ793" s="75"/>
      <c r="BA793" s="75"/>
    </row>
    <row r="794" spans="4:53">
      <c r="D794" s="76"/>
      <c r="F794" s="206"/>
      <c r="G794" s="188"/>
      <c r="H794" s="188"/>
      <c r="I794" s="188"/>
      <c r="J794" s="188"/>
      <c r="K794" s="183"/>
      <c r="L794" s="188"/>
      <c r="M794" s="188"/>
      <c r="N794" s="189"/>
      <c r="O794" s="189"/>
      <c r="P794" s="188"/>
      <c r="Q794" s="188"/>
      <c r="R794" s="188"/>
      <c r="S794" s="188"/>
      <c r="T794" s="188"/>
      <c r="U794" s="188"/>
      <c r="V794" s="188"/>
      <c r="W794" s="188"/>
      <c r="X794" s="188"/>
      <c r="Y794" s="190"/>
      <c r="AA794" s="76"/>
      <c r="AC794" s="206"/>
      <c r="AD794" s="75"/>
      <c r="AE794" s="75"/>
      <c r="AF794" s="75"/>
      <c r="AG794" s="75"/>
      <c r="AH794" s="75"/>
      <c r="AI794" s="85"/>
      <c r="AJ794" s="75"/>
      <c r="AK794" s="85"/>
      <c r="AL794" s="85"/>
      <c r="AM794" s="75"/>
      <c r="AN794" s="75"/>
      <c r="AO794" s="75"/>
      <c r="AP794" s="85"/>
      <c r="AQ794" s="84"/>
      <c r="AR794" s="87"/>
      <c r="AT794" s="76"/>
      <c r="AV794" s="203"/>
      <c r="AW794" s="75"/>
      <c r="AX794" s="75"/>
      <c r="AY794" s="94"/>
      <c r="AZ794" s="75"/>
      <c r="BA794" s="75"/>
    </row>
    <row r="795" spans="4:53">
      <c r="D795" s="76"/>
      <c r="F795" s="206"/>
      <c r="G795" s="188"/>
      <c r="H795" s="188"/>
      <c r="I795" s="188"/>
      <c r="J795" s="188"/>
      <c r="K795" s="183"/>
      <c r="L795" s="188"/>
      <c r="M795" s="188"/>
      <c r="N795" s="189"/>
      <c r="O795" s="189"/>
      <c r="P795" s="188"/>
      <c r="Q795" s="188"/>
      <c r="R795" s="188"/>
      <c r="S795" s="188"/>
      <c r="T795" s="188"/>
      <c r="U795" s="188"/>
      <c r="V795" s="188"/>
      <c r="W795" s="188"/>
      <c r="X795" s="188"/>
      <c r="Y795" s="190"/>
      <c r="AA795" s="76"/>
      <c r="AC795" s="206"/>
      <c r="AD795" s="75"/>
      <c r="AE795" s="75"/>
      <c r="AF795" s="75"/>
      <c r="AG795" s="75"/>
      <c r="AH795" s="75"/>
      <c r="AI795" s="85"/>
      <c r="AJ795" s="75"/>
      <c r="AK795" s="85"/>
      <c r="AL795" s="85"/>
      <c r="AM795" s="75"/>
      <c r="AN795" s="75"/>
      <c r="AO795" s="75"/>
      <c r="AP795" s="85"/>
      <c r="AQ795" s="84"/>
      <c r="AR795" s="87"/>
      <c r="AT795" s="76"/>
      <c r="AV795" s="203"/>
      <c r="AW795" s="75"/>
      <c r="AX795" s="75"/>
      <c r="AY795" s="94"/>
      <c r="AZ795" s="75"/>
      <c r="BA795" s="75"/>
    </row>
    <row r="796" spans="4:53">
      <c r="D796" s="76"/>
      <c r="F796" s="206"/>
      <c r="G796" s="188"/>
      <c r="H796" s="188"/>
      <c r="I796" s="188"/>
      <c r="J796" s="188"/>
      <c r="K796" s="183"/>
      <c r="L796" s="188"/>
      <c r="M796" s="188"/>
      <c r="N796" s="189"/>
      <c r="O796" s="189"/>
      <c r="P796" s="188"/>
      <c r="Q796" s="188"/>
      <c r="R796" s="188"/>
      <c r="S796" s="188"/>
      <c r="T796" s="188"/>
      <c r="U796" s="188"/>
      <c r="V796" s="188"/>
      <c r="W796" s="188"/>
      <c r="X796" s="188"/>
      <c r="Y796" s="190"/>
      <c r="AA796" s="76"/>
      <c r="AC796" s="206"/>
      <c r="AD796" s="75"/>
      <c r="AE796" s="75"/>
      <c r="AF796" s="75"/>
      <c r="AG796" s="75"/>
      <c r="AH796" s="75"/>
      <c r="AI796" s="85"/>
      <c r="AJ796" s="75"/>
      <c r="AK796" s="85"/>
      <c r="AL796" s="85"/>
      <c r="AM796" s="75"/>
      <c r="AN796" s="75"/>
      <c r="AO796" s="75"/>
      <c r="AP796" s="85"/>
      <c r="AQ796" s="84"/>
      <c r="AR796" s="87"/>
      <c r="AT796" s="76"/>
      <c r="AV796" s="203"/>
      <c r="AW796" s="75"/>
      <c r="AX796" s="75"/>
      <c r="AY796" s="94"/>
      <c r="AZ796" s="75"/>
      <c r="BA796" s="75"/>
    </row>
    <row r="797" spans="4:53">
      <c r="D797" s="76"/>
      <c r="F797" s="206"/>
      <c r="G797" s="188"/>
      <c r="H797" s="188"/>
      <c r="I797" s="188"/>
      <c r="J797" s="188"/>
      <c r="K797" s="183"/>
      <c r="L797" s="188"/>
      <c r="M797" s="188"/>
      <c r="N797" s="189"/>
      <c r="O797" s="189"/>
      <c r="P797" s="188"/>
      <c r="Q797" s="188"/>
      <c r="R797" s="188"/>
      <c r="S797" s="188"/>
      <c r="T797" s="188"/>
      <c r="U797" s="188"/>
      <c r="V797" s="188"/>
      <c r="W797" s="188"/>
      <c r="X797" s="188"/>
      <c r="Y797" s="190"/>
      <c r="AA797" s="76"/>
      <c r="AC797" s="206"/>
      <c r="AD797" s="75"/>
      <c r="AE797" s="75"/>
      <c r="AF797" s="75"/>
      <c r="AG797" s="75"/>
      <c r="AH797" s="75"/>
      <c r="AI797" s="85"/>
      <c r="AJ797" s="75"/>
      <c r="AK797" s="85"/>
      <c r="AL797" s="85"/>
      <c r="AM797" s="75"/>
      <c r="AN797" s="75"/>
      <c r="AO797" s="75"/>
      <c r="AP797" s="85"/>
      <c r="AQ797" s="84"/>
      <c r="AR797" s="87"/>
      <c r="AT797" s="76"/>
      <c r="AV797" s="203"/>
      <c r="AW797" s="75"/>
      <c r="AX797" s="75"/>
      <c r="AY797" s="94"/>
      <c r="AZ797" s="75"/>
      <c r="BA797" s="75"/>
    </row>
    <row r="798" spans="4:53">
      <c r="D798" s="76"/>
      <c r="F798" s="206"/>
      <c r="G798" s="188"/>
      <c r="H798" s="188"/>
      <c r="I798" s="188"/>
      <c r="J798" s="188"/>
      <c r="K798" s="183"/>
      <c r="L798" s="188"/>
      <c r="M798" s="188"/>
      <c r="N798" s="189"/>
      <c r="O798" s="189"/>
      <c r="P798" s="188"/>
      <c r="Q798" s="188"/>
      <c r="R798" s="188"/>
      <c r="S798" s="188"/>
      <c r="T798" s="188"/>
      <c r="U798" s="188"/>
      <c r="V798" s="188"/>
      <c r="W798" s="188"/>
      <c r="X798" s="188"/>
      <c r="Y798" s="190"/>
      <c r="AA798" s="76"/>
      <c r="AC798" s="206"/>
      <c r="AD798" s="75"/>
      <c r="AE798" s="75"/>
      <c r="AF798" s="75"/>
      <c r="AG798" s="75"/>
      <c r="AH798" s="75"/>
      <c r="AI798" s="85"/>
      <c r="AJ798" s="75"/>
      <c r="AK798" s="85"/>
      <c r="AL798" s="85"/>
      <c r="AM798" s="75"/>
      <c r="AN798" s="75"/>
      <c r="AO798" s="75"/>
      <c r="AP798" s="85"/>
      <c r="AQ798" s="84"/>
      <c r="AR798" s="87"/>
      <c r="AT798" s="76"/>
      <c r="AV798" s="203"/>
      <c r="AW798" s="75"/>
      <c r="AX798" s="75"/>
      <c r="AY798" s="94"/>
      <c r="AZ798" s="75"/>
      <c r="BA798" s="75"/>
    </row>
    <row r="799" spans="4:53">
      <c r="D799" s="76"/>
      <c r="F799" s="206"/>
      <c r="G799" s="188"/>
      <c r="H799" s="188"/>
      <c r="I799" s="188"/>
      <c r="J799" s="188"/>
      <c r="K799" s="183"/>
      <c r="L799" s="188"/>
      <c r="M799" s="188"/>
      <c r="N799" s="189"/>
      <c r="O799" s="189"/>
      <c r="P799" s="188"/>
      <c r="Q799" s="188"/>
      <c r="R799" s="188"/>
      <c r="S799" s="188"/>
      <c r="T799" s="188"/>
      <c r="U799" s="188"/>
      <c r="V799" s="188"/>
      <c r="W799" s="188"/>
      <c r="X799" s="188"/>
      <c r="Y799" s="190"/>
      <c r="AA799" s="76"/>
      <c r="AC799" s="206"/>
      <c r="AD799" s="75"/>
      <c r="AE799" s="75"/>
      <c r="AF799" s="75"/>
      <c r="AG799" s="75"/>
      <c r="AH799" s="75"/>
      <c r="AI799" s="85"/>
      <c r="AJ799" s="75"/>
      <c r="AK799" s="85"/>
      <c r="AL799" s="85"/>
      <c r="AM799" s="75"/>
      <c r="AN799" s="75"/>
      <c r="AO799" s="75"/>
      <c r="AP799" s="85"/>
      <c r="AQ799" s="84"/>
      <c r="AR799" s="87"/>
      <c r="AT799" s="76"/>
      <c r="AV799" s="203"/>
      <c r="AW799" s="75"/>
      <c r="AX799" s="75"/>
      <c r="AY799" s="94"/>
      <c r="AZ799" s="75"/>
      <c r="BA799" s="75"/>
    </row>
    <row r="800" spans="4:53">
      <c r="D800" s="76"/>
      <c r="F800" s="206"/>
      <c r="G800" s="188"/>
      <c r="H800" s="188"/>
      <c r="I800" s="188"/>
      <c r="J800" s="188"/>
      <c r="K800" s="183"/>
      <c r="L800" s="188"/>
      <c r="M800" s="188"/>
      <c r="N800" s="189"/>
      <c r="O800" s="189"/>
      <c r="P800" s="188"/>
      <c r="Q800" s="188"/>
      <c r="R800" s="188"/>
      <c r="S800" s="188"/>
      <c r="T800" s="188"/>
      <c r="U800" s="188"/>
      <c r="V800" s="188"/>
      <c r="W800" s="188"/>
      <c r="X800" s="188"/>
      <c r="Y800" s="190"/>
      <c r="AA800" s="76"/>
      <c r="AC800" s="206"/>
      <c r="AD800" s="75"/>
      <c r="AE800" s="75"/>
      <c r="AF800" s="75"/>
      <c r="AG800" s="75"/>
      <c r="AH800" s="75"/>
      <c r="AI800" s="85"/>
      <c r="AJ800" s="75"/>
      <c r="AK800" s="85"/>
      <c r="AL800" s="85"/>
      <c r="AM800" s="75"/>
      <c r="AN800" s="75"/>
      <c r="AO800" s="75"/>
      <c r="AP800" s="85"/>
      <c r="AQ800" s="84"/>
      <c r="AR800" s="87"/>
      <c r="AT800" s="76"/>
      <c r="AV800" s="203"/>
      <c r="AW800" s="75"/>
      <c r="AX800" s="75"/>
      <c r="AY800" s="94"/>
      <c r="AZ800" s="75"/>
      <c r="BA800" s="75"/>
    </row>
    <row r="801" spans="4:53">
      <c r="D801" s="76"/>
      <c r="F801" s="206"/>
      <c r="G801" s="188"/>
      <c r="H801" s="188"/>
      <c r="I801" s="188"/>
      <c r="J801" s="188"/>
      <c r="K801" s="183"/>
      <c r="L801" s="188"/>
      <c r="M801" s="188"/>
      <c r="N801" s="189"/>
      <c r="O801" s="189"/>
      <c r="P801" s="188"/>
      <c r="Q801" s="188"/>
      <c r="R801" s="188"/>
      <c r="S801" s="188"/>
      <c r="T801" s="188"/>
      <c r="U801" s="188"/>
      <c r="V801" s="188"/>
      <c r="W801" s="188"/>
      <c r="X801" s="188"/>
      <c r="Y801" s="190"/>
      <c r="AA801" s="76"/>
      <c r="AC801" s="206"/>
      <c r="AD801" s="75"/>
      <c r="AE801" s="75"/>
      <c r="AF801" s="75"/>
      <c r="AG801" s="75"/>
      <c r="AH801" s="75"/>
      <c r="AI801" s="85"/>
      <c r="AJ801" s="75"/>
      <c r="AK801" s="85"/>
      <c r="AL801" s="85"/>
      <c r="AM801" s="75"/>
      <c r="AN801" s="75"/>
      <c r="AO801" s="75"/>
      <c r="AP801" s="85"/>
      <c r="AQ801" s="84"/>
      <c r="AR801" s="87"/>
      <c r="AT801" s="76"/>
      <c r="AV801" s="203"/>
      <c r="AW801" s="75"/>
      <c r="AX801" s="75"/>
      <c r="AY801" s="94"/>
      <c r="AZ801" s="75"/>
      <c r="BA801" s="75"/>
    </row>
    <row r="802" spans="4:53">
      <c r="D802" s="76"/>
      <c r="F802" s="206"/>
      <c r="G802" s="188"/>
      <c r="H802" s="188"/>
      <c r="I802" s="188"/>
      <c r="J802" s="188"/>
      <c r="K802" s="183"/>
      <c r="L802" s="188"/>
      <c r="M802" s="188"/>
      <c r="N802" s="189"/>
      <c r="O802" s="189"/>
      <c r="P802" s="188"/>
      <c r="Q802" s="188"/>
      <c r="R802" s="188"/>
      <c r="S802" s="188"/>
      <c r="T802" s="188"/>
      <c r="U802" s="188"/>
      <c r="V802" s="188"/>
      <c r="W802" s="188"/>
      <c r="X802" s="188"/>
      <c r="Y802" s="190"/>
      <c r="AA802" s="76"/>
      <c r="AC802" s="206"/>
      <c r="AD802" s="75"/>
      <c r="AE802" s="75"/>
      <c r="AF802" s="75"/>
      <c r="AG802" s="75"/>
      <c r="AH802" s="75"/>
      <c r="AI802" s="85"/>
      <c r="AJ802" s="75"/>
      <c r="AK802" s="85"/>
      <c r="AL802" s="85"/>
      <c r="AM802" s="75"/>
      <c r="AN802" s="75"/>
      <c r="AO802" s="75"/>
      <c r="AP802" s="85"/>
      <c r="AQ802" s="84"/>
      <c r="AR802" s="87"/>
      <c r="AT802" s="76"/>
      <c r="AV802" s="203"/>
      <c r="AW802" s="75"/>
      <c r="AX802" s="75"/>
      <c r="AY802" s="94"/>
      <c r="AZ802" s="75"/>
      <c r="BA802" s="75"/>
    </row>
    <row r="803" spans="4:53">
      <c r="D803" s="76"/>
      <c r="F803" s="206"/>
      <c r="G803" s="188"/>
      <c r="H803" s="188"/>
      <c r="I803" s="188"/>
      <c r="J803" s="188"/>
      <c r="K803" s="183"/>
      <c r="L803" s="188"/>
      <c r="M803" s="188"/>
      <c r="N803" s="189"/>
      <c r="O803" s="189"/>
      <c r="P803" s="188"/>
      <c r="Q803" s="188"/>
      <c r="R803" s="188"/>
      <c r="S803" s="188"/>
      <c r="T803" s="188"/>
      <c r="U803" s="188"/>
      <c r="V803" s="188"/>
      <c r="W803" s="188"/>
      <c r="X803" s="188"/>
      <c r="Y803" s="190"/>
      <c r="AA803" s="76"/>
      <c r="AC803" s="206"/>
      <c r="AD803" s="75"/>
      <c r="AE803" s="75"/>
      <c r="AF803" s="75"/>
      <c r="AG803" s="75"/>
      <c r="AH803" s="75"/>
      <c r="AI803" s="85"/>
      <c r="AJ803" s="75"/>
      <c r="AK803" s="85"/>
      <c r="AL803" s="85"/>
      <c r="AM803" s="75"/>
      <c r="AN803" s="75"/>
      <c r="AO803" s="75"/>
      <c r="AP803" s="85"/>
      <c r="AQ803" s="84"/>
      <c r="AR803" s="87"/>
      <c r="AT803" s="76"/>
      <c r="AV803" s="203"/>
      <c r="AW803" s="75"/>
      <c r="AX803" s="75"/>
      <c r="AY803" s="94"/>
      <c r="AZ803" s="75"/>
      <c r="BA803" s="75"/>
    </row>
    <row r="804" spans="4:53">
      <c r="D804" s="76"/>
      <c r="F804" s="206"/>
      <c r="G804" s="188"/>
      <c r="H804" s="188"/>
      <c r="I804" s="188"/>
      <c r="J804" s="188"/>
      <c r="K804" s="183"/>
      <c r="L804" s="188"/>
      <c r="M804" s="188"/>
      <c r="N804" s="189"/>
      <c r="O804" s="189"/>
      <c r="P804" s="188"/>
      <c r="Q804" s="188"/>
      <c r="R804" s="188"/>
      <c r="S804" s="188"/>
      <c r="T804" s="188"/>
      <c r="U804" s="188"/>
      <c r="V804" s="188"/>
      <c r="W804" s="188"/>
      <c r="X804" s="188"/>
      <c r="Y804" s="190"/>
      <c r="AA804" s="76"/>
      <c r="AC804" s="206"/>
      <c r="AD804" s="75"/>
      <c r="AE804" s="75"/>
      <c r="AF804" s="75"/>
      <c r="AG804" s="75"/>
      <c r="AH804" s="75"/>
      <c r="AI804" s="85"/>
      <c r="AJ804" s="75"/>
      <c r="AK804" s="85"/>
      <c r="AL804" s="85"/>
      <c r="AM804" s="75"/>
      <c r="AN804" s="75"/>
      <c r="AO804" s="75"/>
      <c r="AP804" s="85"/>
      <c r="AQ804" s="84"/>
      <c r="AR804" s="87"/>
      <c r="AT804" s="76"/>
      <c r="AV804" s="203"/>
      <c r="AW804" s="75"/>
      <c r="AX804" s="75"/>
      <c r="AY804" s="94"/>
      <c r="AZ804" s="75"/>
      <c r="BA804" s="75"/>
    </row>
    <row r="805" spans="4:53">
      <c r="D805" s="76"/>
      <c r="F805" s="206"/>
      <c r="G805" s="188"/>
      <c r="H805" s="188"/>
      <c r="I805" s="188"/>
      <c r="J805" s="188"/>
      <c r="K805" s="183"/>
      <c r="L805" s="188"/>
      <c r="M805" s="188"/>
      <c r="N805" s="189"/>
      <c r="O805" s="189"/>
      <c r="P805" s="188"/>
      <c r="Q805" s="188"/>
      <c r="R805" s="188"/>
      <c r="S805" s="188"/>
      <c r="T805" s="188"/>
      <c r="U805" s="188"/>
      <c r="V805" s="188"/>
      <c r="W805" s="188"/>
      <c r="X805" s="188"/>
      <c r="Y805" s="190"/>
      <c r="AA805" s="76"/>
      <c r="AC805" s="206"/>
      <c r="AD805" s="75"/>
      <c r="AE805" s="75"/>
      <c r="AF805" s="75"/>
      <c r="AG805" s="75"/>
      <c r="AH805" s="75"/>
      <c r="AI805" s="85"/>
      <c r="AJ805" s="75"/>
      <c r="AK805" s="85"/>
      <c r="AL805" s="85"/>
      <c r="AM805" s="75"/>
      <c r="AN805" s="75"/>
      <c r="AO805" s="75"/>
      <c r="AP805" s="85"/>
      <c r="AQ805" s="84"/>
      <c r="AR805" s="87"/>
      <c r="AT805" s="76"/>
      <c r="AV805" s="203"/>
      <c r="AW805" s="75"/>
      <c r="AX805" s="75"/>
      <c r="AY805" s="94"/>
      <c r="AZ805" s="75"/>
      <c r="BA805" s="75"/>
    </row>
    <row r="806" spans="4:53">
      <c r="D806" s="76"/>
      <c r="F806" s="206"/>
      <c r="G806" s="188"/>
      <c r="H806" s="188"/>
      <c r="I806" s="188"/>
      <c r="J806" s="188"/>
      <c r="K806" s="183"/>
      <c r="L806" s="188"/>
      <c r="M806" s="188"/>
      <c r="N806" s="189"/>
      <c r="O806" s="189"/>
      <c r="P806" s="188"/>
      <c r="Q806" s="188"/>
      <c r="R806" s="188"/>
      <c r="S806" s="188"/>
      <c r="T806" s="188"/>
      <c r="U806" s="188"/>
      <c r="V806" s="188"/>
      <c r="W806" s="188"/>
      <c r="X806" s="188"/>
      <c r="Y806" s="190"/>
      <c r="AA806" s="76"/>
      <c r="AC806" s="206"/>
      <c r="AD806" s="75"/>
      <c r="AE806" s="75"/>
      <c r="AF806" s="75"/>
      <c r="AG806" s="75"/>
      <c r="AH806" s="75"/>
      <c r="AI806" s="85"/>
      <c r="AJ806" s="75"/>
      <c r="AK806" s="85"/>
      <c r="AL806" s="85"/>
      <c r="AM806" s="75"/>
      <c r="AN806" s="75"/>
      <c r="AO806" s="75"/>
      <c r="AP806" s="85"/>
      <c r="AQ806" s="84"/>
      <c r="AR806" s="87"/>
      <c r="AT806" s="76"/>
      <c r="AV806" s="203"/>
      <c r="AW806" s="75"/>
      <c r="AX806" s="75"/>
      <c r="AY806" s="94"/>
      <c r="AZ806" s="75"/>
      <c r="BA806" s="75"/>
    </row>
    <row r="807" spans="4:53">
      <c r="D807" s="76"/>
      <c r="F807" s="206"/>
      <c r="G807" s="188"/>
      <c r="H807" s="188"/>
      <c r="I807" s="188"/>
      <c r="J807" s="188"/>
      <c r="K807" s="183"/>
      <c r="L807" s="188"/>
      <c r="M807" s="188"/>
      <c r="N807" s="189"/>
      <c r="O807" s="189"/>
      <c r="P807" s="188"/>
      <c r="Q807" s="188"/>
      <c r="R807" s="188"/>
      <c r="S807" s="188"/>
      <c r="T807" s="188"/>
      <c r="U807" s="188"/>
      <c r="V807" s="188"/>
      <c r="W807" s="188"/>
      <c r="X807" s="188"/>
      <c r="Y807" s="190"/>
      <c r="AA807" s="76"/>
      <c r="AC807" s="206"/>
      <c r="AD807" s="75"/>
      <c r="AE807" s="75"/>
      <c r="AF807" s="75"/>
      <c r="AG807" s="75"/>
      <c r="AH807" s="75"/>
      <c r="AI807" s="85"/>
      <c r="AJ807" s="75"/>
      <c r="AK807" s="85"/>
      <c r="AL807" s="85"/>
      <c r="AM807" s="75"/>
      <c r="AN807" s="75"/>
      <c r="AO807" s="75"/>
      <c r="AP807" s="85"/>
      <c r="AQ807" s="84"/>
      <c r="AR807" s="87"/>
      <c r="AT807" s="76"/>
      <c r="AV807" s="203"/>
      <c r="AW807" s="75"/>
      <c r="AX807" s="75"/>
      <c r="AY807" s="94"/>
      <c r="AZ807" s="75"/>
      <c r="BA807" s="75"/>
    </row>
    <row r="808" spans="4:53">
      <c r="D808" s="76"/>
      <c r="F808" s="206"/>
      <c r="G808" s="188"/>
      <c r="H808" s="188"/>
      <c r="I808" s="188"/>
      <c r="J808" s="188"/>
      <c r="K808" s="183"/>
      <c r="L808" s="188"/>
      <c r="M808" s="188"/>
      <c r="N808" s="189"/>
      <c r="O808" s="189"/>
      <c r="P808" s="188"/>
      <c r="Q808" s="188"/>
      <c r="R808" s="188"/>
      <c r="S808" s="188"/>
      <c r="T808" s="188"/>
      <c r="U808" s="188"/>
      <c r="V808" s="188"/>
      <c r="W808" s="188"/>
      <c r="X808" s="188"/>
      <c r="Y808" s="190"/>
      <c r="AA808" s="76"/>
      <c r="AC808" s="206"/>
      <c r="AD808" s="75"/>
      <c r="AE808" s="75"/>
      <c r="AF808" s="75"/>
      <c r="AG808" s="75"/>
      <c r="AH808" s="75"/>
      <c r="AI808" s="85"/>
      <c r="AJ808" s="75"/>
      <c r="AK808" s="85"/>
      <c r="AL808" s="85"/>
      <c r="AM808" s="75"/>
      <c r="AN808" s="75"/>
      <c r="AO808" s="75"/>
      <c r="AP808" s="85"/>
      <c r="AQ808" s="84"/>
      <c r="AR808" s="87"/>
      <c r="AT808" s="76"/>
      <c r="AV808" s="203"/>
      <c r="AW808" s="75"/>
      <c r="AX808" s="75"/>
      <c r="AY808" s="94"/>
      <c r="AZ808" s="75"/>
      <c r="BA808" s="75"/>
    </row>
    <row r="809" spans="4:53">
      <c r="D809" s="76"/>
      <c r="F809" s="206"/>
      <c r="G809" s="188"/>
      <c r="H809" s="188"/>
      <c r="I809" s="188"/>
      <c r="J809" s="188"/>
      <c r="K809" s="183"/>
      <c r="L809" s="188"/>
      <c r="M809" s="188"/>
      <c r="N809" s="189"/>
      <c r="O809" s="189"/>
      <c r="P809" s="188"/>
      <c r="Q809" s="188"/>
      <c r="R809" s="188"/>
      <c r="S809" s="188"/>
      <c r="T809" s="188"/>
      <c r="U809" s="188"/>
      <c r="V809" s="188"/>
      <c r="W809" s="188"/>
      <c r="X809" s="188"/>
      <c r="Y809" s="190"/>
      <c r="AA809" s="76"/>
      <c r="AC809" s="206"/>
      <c r="AD809" s="75"/>
      <c r="AE809" s="75"/>
      <c r="AF809" s="75"/>
      <c r="AG809" s="75"/>
      <c r="AH809" s="75"/>
      <c r="AI809" s="85"/>
      <c r="AJ809" s="75"/>
      <c r="AK809" s="85"/>
      <c r="AL809" s="85"/>
      <c r="AM809" s="75"/>
      <c r="AN809" s="75"/>
      <c r="AO809" s="75"/>
      <c r="AP809" s="85"/>
      <c r="AQ809" s="84"/>
      <c r="AR809" s="87"/>
      <c r="AT809" s="76"/>
      <c r="AV809" s="203"/>
      <c r="AW809" s="75"/>
      <c r="AX809" s="75"/>
      <c r="AY809" s="94"/>
      <c r="AZ809" s="75"/>
      <c r="BA809" s="75"/>
    </row>
    <row r="810" spans="4:53">
      <c r="D810" s="76"/>
      <c r="F810" s="206"/>
      <c r="G810" s="188"/>
      <c r="H810" s="188"/>
      <c r="I810" s="188"/>
      <c r="J810" s="188"/>
      <c r="K810" s="183"/>
      <c r="L810" s="188"/>
      <c r="M810" s="188"/>
      <c r="N810" s="189"/>
      <c r="O810" s="189"/>
      <c r="P810" s="188"/>
      <c r="Q810" s="188"/>
      <c r="R810" s="188"/>
      <c r="S810" s="188"/>
      <c r="T810" s="188"/>
      <c r="U810" s="188"/>
      <c r="V810" s="188"/>
      <c r="W810" s="188"/>
      <c r="X810" s="188"/>
      <c r="Y810" s="190"/>
      <c r="AA810" s="76"/>
      <c r="AC810" s="206"/>
      <c r="AD810" s="75"/>
      <c r="AE810" s="75"/>
      <c r="AF810" s="75"/>
      <c r="AG810" s="75"/>
      <c r="AH810" s="75"/>
      <c r="AI810" s="85"/>
      <c r="AJ810" s="75"/>
      <c r="AK810" s="85"/>
      <c r="AL810" s="85"/>
      <c r="AM810" s="75"/>
      <c r="AN810" s="75"/>
      <c r="AO810" s="75"/>
      <c r="AP810" s="85"/>
      <c r="AQ810" s="84"/>
      <c r="AR810" s="87"/>
      <c r="AT810" s="76"/>
      <c r="AV810" s="203"/>
      <c r="AW810" s="75"/>
      <c r="AX810" s="75"/>
      <c r="AY810" s="94"/>
      <c r="AZ810" s="75"/>
      <c r="BA810" s="75"/>
    </row>
    <row r="811" spans="4:53">
      <c r="D811" s="76"/>
      <c r="F811" s="206"/>
      <c r="G811" s="188"/>
      <c r="H811" s="188"/>
      <c r="I811" s="188"/>
      <c r="J811" s="188"/>
      <c r="K811" s="183"/>
      <c r="L811" s="188"/>
      <c r="M811" s="188"/>
      <c r="N811" s="189"/>
      <c r="O811" s="189"/>
      <c r="P811" s="188"/>
      <c r="Q811" s="188"/>
      <c r="R811" s="188"/>
      <c r="S811" s="188"/>
      <c r="T811" s="188"/>
      <c r="U811" s="188"/>
      <c r="V811" s="188"/>
      <c r="W811" s="188"/>
      <c r="X811" s="188"/>
      <c r="Y811" s="190"/>
      <c r="AA811" s="76"/>
      <c r="AC811" s="206"/>
      <c r="AD811" s="75"/>
      <c r="AE811" s="75"/>
      <c r="AF811" s="75"/>
      <c r="AG811" s="75"/>
      <c r="AH811" s="75"/>
      <c r="AI811" s="85"/>
      <c r="AJ811" s="75"/>
      <c r="AK811" s="85"/>
      <c r="AL811" s="85"/>
      <c r="AM811" s="75"/>
      <c r="AN811" s="75"/>
      <c r="AO811" s="75"/>
      <c r="AP811" s="85"/>
      <c r="AQ811" s="84"/>
      <c r="AR811" s="87"/>
      <c r="AT811" s="76"/>
      <c r="AV811" s="203"/>
      <c r="AW811" s="75"/>
      <c r="AX811" s="75"/>
      <c r="AY811" s="94"/>
      <c r="AZ811" s="75"/>
      <c r="BA811" s="75"/>
    </row>
    <row r="812" spans="4:53">
      <c r="D812" s="76"/>
      <c r="F812" s="206"/>
      <c r="G812" s="188"/>
      <c r="H812" s="188"/>
      <c r="I812" s="188"/>
      <c r="J812" s="188"/>
      <c r="K812" s="183"/>
      <c r="L812" s="188"/>
      <c r="M812" s="188"/>
      <c r="N812" s="189"/>
      <c r="O812" s="189"/>
      <c r="P812" s="188"/>
      <c r="Q812" s="188"/>
      <c r="R812" s="188"/>
      <c r="S812" s="188"/>
      <c r="T812" s="188"/>
      <c r="U812" s="188"/>
      <c r="V812" s="188"/>
      <c r="W812" s="188"/>
      <c r="X812" s="188"/>
      <c r="Y812" s="190"/>
      <c r="AA812" s="76"/>
      <c r="AC812" s="206"/>
      <c r="AD812" s="75"/>
      <c r="AE812" s="75"/>
      <c r="AF812" s="75"/>
      <c r="AG812" s="75"/>
      <c r="AH812" s="75"/>
      <c r="AI812" s="85"/>
      <c r="AJ812" s="75"/>
      <c r="AK812" s="85"/>
      <c r="AL812" s="85"/>
      <c r="AM812" s="75"/>
      <c r="AN812" s="75"/>
      <c r="AO812" s="75"/>
      <c r="AP812" s="85"/>
      <c r="AQ812" s="84"/>
      <c r="AR812" s="87"/>
      <c r="AT812" s="76"/>
      <c r="AV812" s="203"/>
      <c r="AW812" s="75"/>
      <c r="AX812" s="75"/>
      <c r="AY812" s="94"/>
      <c r="AZ812" s="75"/>
      <c r="BA812" s="75"/>
    </row>
    <row r="813" spans="4:53">
      <c r="D813" s="76"/>
      <c r="F813" s="206"/>
      <c r="G813" s="188"/>
      <c r="H813" s="188"/>
      <c r="I813" s="188"/>
      <c r="J813" s="188"/>
      <c r="K813" s="183"/>
      <c r="L813" s="188"/>
      <c r="M813" s="188"/>
      <c r="N813" s="189"/>
      <c r="O813" s="189"/>
      <c r="P813" s="188"/>
      <c r="Q813" s="188"/>
      <c r="R813" s="188"/>
      <c r="S813" s="188"/>
      <c r="T813" s="188"/>
      <c r="U813" s="188"/>
      <c r="V813" s="188"/>
      <c r="W813" s="188"/>
      <c r="X813" s="188"/>
      <c r="Y813" s="190"/>
      <c r="AA813" s="76"/>
      <c r="AC813" s="206"/>
      <c r="AD813" s="75"/>
      <c r="AE813" s="75"/>
      <c r="AF813" s="75"/>
      <c r="AG813" s="75"/>
      <c r="AH813" s="75"/>
      <c r="AI813" s="85"/>
      <c r="AJ813" s="75"/>
      <c r="AK813" s="85"/>
      <c r="AL813" s="85"/>
      <c r="AM813" s="75"/>
      <c r="AN813" s="75"/>
      <c r="AO813" s="75"/>
      <c r="AP813" s="85"/>
      <c r="AQ813" s="84"/>
      <c r="AR813" s="87"/>
      <c r="AT813" s="76"/>
      <c r="AV813" s="203"/>
      <c r="AW813" s="75"/>
      <c r="AX813" s="75"/>
      <c r="AY813" s="94"/>
      <c r="AZ813" s="75"/>
      <c r="BA813" s="75"/>
    </row>
    <row r="814" spans="4:53">
      <c r="D814" s="76"/>
      <c r="F814" s="206"/>
      <c r="G814" s="188"/>
      <c r="H814" s="188"/>
      <c r="I814" s="188"/>
      <c r="J814" s="188"/>
      <c r="K814" s="183"/>
      <c r="L814" s="188"/>
      <c r="M814" s="188"/>
      <c r="N814" s="189"/>
      <c r="O814" s="189"/>
      <c r="P814" s="188"/>
      <c r="Q814" s="188"/>
      <c r="R814" s="188"/>
      <c r="S814" s="188"/>
      <c r="T814" s="188"/>
      <c r="U814" s="188"/>
      <c r="V814" s="188"/>
      <c r="W814" s="188"/>
      <c r="X814" s="188"/>
      <c r="Y814" s="190"/>
      <c r="AA814" s="76"/>
      <c r="AC814" s="206"/>
      <c r="AD814" s="75"/>
      <c r="AE814" s="75"/>
      <c r="AF814" s="75"/>
      <c r="AG814" s="75"/>
      <c r="AH814" s="75"/>
      <c r="AI814" s="85"/>
      <c r="AJ814" s="75"/>
      <c r="AK814" s="85"/>
      <c r="AL814" s="85"/>
      <c r="AM814" s="75"/>
      <c r="AN814" s="75"/>
      <c r="AO814" s="75"/>
      <c r="AP814" s="85"/>
      <c r="AQ814" s="84"/>
      <c r="AR814" s="87"/>
      <c r="AT814" s="76"/>
      <c r="AV814" s="203"/>
      <c r="AW814" s="75"/>
      <c r="AX814" s="75"/>
      <c r="AY814" s="94"/>
      <c r="AZ814" s="75"/>
      <c r="BA814" s="75"/>
    </row>
    <row r="815" spans="4:53">
      <c r="D815" s="76"/>
      <c r="F815" s="206"/>
      <c r="G815" s="188"/>
      <c r="H815" s="188"/>
      <c r="I815" s="188"/>
      <c r="J815" s="188"/>
      <c r="K815" s="183"/>
      <c r="L815" s="188"/>
      <c r="M815" s="188"/>
      <c r="N815" s="189"/>
      <c r="O815" s="189"/>
      <c r="P815" s="188"/>
      <c r="Q815" s="188"/>
      <c r="R815" s="188"/>
      <c r="S815" s="188"/>
      <c r="T815" s="188"/>
      <c r="U815" s="188"/>
      <c r="V815" s="188"/>
      <c r="W815" s="188"/>
      <c r="X815" s="188"/>
      <c r="Y815" s="190"/>
      <c r="AA815" s="76"/>
      <c r="AC815" s="206"/>
      <c r="AD815" s="75"/>
      <c r="AE815" s="75"/>
      <c r="AF815" s="75"/>
      <c r="AG815" s="75"/>
      <c r="AH815" s="75"/>
      <c r="AI815" s="85"/>
      <c r="AJ815" s="75"/>
      <c r="AK815" s="85"/>
      <c r="AL815" s="85"/>
      <c r="AM815" s="75"/>
      <c r="AN815" s="75"/>
      <c r="AO815" s="75"/>
      <c r="AP815" s="85"/>
      <c r="AQ815" s="84"/>
      <c r="AR815" s="87"/>
      <c r="AT815" s="76"/>
      <c r="AV815" s="203"/>
      <c r="AW815" s="75"/>
      <c r="AX815" s="75"/>
      <c r="AY815" s="94"/>
      <c r="AZ815" s="75"/>
      <c r="BA815" s="75"/>
    </row>
    <row r="816" spans="4:53">
      <c r="D816" s="76"/>
      <c r="F816" s="206"/>
      <c r="G816" s="188"/>
      <c r="H816" s="188"/>
      <c r="I816" s="188"/>
      <c r="J816" s="188"/>
      <c r="K816" s="183"/>
      <c r="L816" s="188"/>
      <c r="M816" s="188"/>
      <c r="N816" s="189"/>
      <c r="O816" s="189"/>
      <c r="P816" s="188"/>
      <c r="Q816" s="188"/>
      <c r="R816" s="188"/>
      <c r="S816" s="188"/>
      <c r="T816" s="188"/>
      <c r="U816" s="188"/>
      <c r="V816" s="188"/>
      <c r="W816" s="188"/>
      <c r="X816" s="188"/>
      <c r="Y816" s="190"/>
      <c r="AA816" s="76"/>
      <c r="AC816" s="206"/>
      <c r="AD816" s="75"/>
      <c r="AE816" s="75"/>
      <c r="AF816" s="75"/>
      <c r="AG816" s="75"/>
      <c r="AH816" s="75"/>
      <c r="AI816" s="85"/>
      <c r="AJ816" s="75"/>
      <c r="AK816" s="85"/>
      <c r="AL816" s="85"/>
      <c r="AM816" s="75"/>
      <c r="AN816" s="75"/>
      <c r="AO816" s="75"/>
      <c r="AP816" s="85"/>
      <c r="AQ816" s="84"/>
      <c r="AR816" s="87"/>
      <c r="AT816" s="76"/>
      <c r="AV816" s="203"/>
      <c r="AW816" s="75"/>
      <c r="AX816" s="75"/>
      <c r="AY816" s="94"/>
      <c r="AZ816" s="75"/>
      <c r="BA816" s="75"/>
    </row>
    <row r="817" spans="4:53">
      <c r="D817" s="76"/>
      <c r="F817" s="206"/>
      <c r="G817" s="188"/>
      <c r="H817" s="188"/>
      <c r="I817" s="188"/>
      <c r="J817" s="188"/>
      <c r="K817" s="183"/>
      <c r="L817" s="188"/>
      <c r="M817" s="188"/>
      <c r="N817" s="189"/>
      <c r="O817" s="189"/>
      <c r="P817" s="188"/>
      <c r="Q817" s="188"/>
      <c r="R817" s="188"/>
      <c r="S817" s="188"/>
      <c r="T817" s="188"/>
      <c r="U817" s="188"/>
      <c r="V817" s="188"/>
      <c r="W817" s="188"/>
      <c r="X817" s="188"/>
      <c r="Y817" s="190"/>
      <c r="AA817" s="76"/>
      <c r="AC817" s="206"/>
      <c r="AD817" s="75"/>
      <c r="AE817" s="75"/>
      <c r="AF817" s="75"/>
      <c r="AG817" s="75"/>
      <c r="AH817" s="75"/>
      <c r="AI817" s="85"/>
      <c r="AJ817" s="75"/>
      <c r="AK817" s="85"/>
      <c r="AL817" s="85"/>
      <c r="AM817" s="75"/>
      <c r="AN817" s="75"/>
      <c r="AO817" s="75"/>
      <c r="AP817" s="85"/>
      <c r="AQ817" s="84"/>
      <c r="AR817" s="87"/>
      <c r="AT817" s="76"/>
      <c r="AV817" s="203"/>
      <c r="AW817" s="75"/>
      <c r="AX817" s="75"/>
      <c r="AY817" s="94"/>
      <c r="AZ817" s="75"/>
      <c r="BA817" s="75"/>
    </row>
    <row r="818" spans="4:53">
      <c r="D818" s="76"/>
      <c r="F818" s="206"/>
      <c r="G818" s="188"/>
      <c r="H818" s="188"/>
      <c r="I818" s="188"/>
      <c r="J818" s="188"/>
      <c r="K818" s="183"/>
      <c r="L818" s="188"/>
      <c r="M818" s="188"/>
      <c r="N818" s="189"/>
      <c r="O818" s="189"/>
      <c r="P818" s="188"/>
      <c r="Q818" s="188"/>
      <c r="R818" s="188"/>
      <c r="S818" s="188"/>
      <c r="T818" s="188"/>
      <c r="U818" s="188"/>
      <c r="V818" s="188"/>
      <c r="W818" s="188"/>
      <c r="X818" s="188"/>
      <c r="Y818" s="190"/>
      <c r="AA818" s="76"/>
      <c r="AC818" s="206"/>
      <c r="AD818" s="75"/>
      <c r="AE818" s="75"/>
      <c r="AF818" s="75"/>
      <c r="AG818" s="75"/>
      <c r="AH818" s="75"/>
      <c r="AI818" s="85"/>
      <c r="AJ818" s="75"/>
      <c r="AK818" s="85"/>
      <c r="AL818" s="85"/>
      <c r="AM818" s="75"/>
      <c r="AN818" s="75"/>
      <c r="AO818" s="75"/>
      <c r="AP818" s="85"/>
      <c r="AQ818" s="84"/>
      <c r="AR818" s="87"/>
      <c r="AT818" s="76"/>
      <c r="AV818" s="203"/>
      <c r="AW818" s="75"/>
      <c r="AX818" s="75"/>
      <c r="AY818" s="94"/>
      <c r="AZ818" s="75"/>
      <c r="BA818" s="75"/>
    </row>
    <row r="819" spans="4:53">
      <c r="D819" s="76"/>
      <c r="F819" s="206"/>
      <c r="G819" s="188"/>
      <c r="H819" s="188"/>
      <c r="I819" s="188"/>
      <c r="J819" s="188"/>
      <c r="K819" s="183"/>
      <c r="L819" s="188"/>
      <c r="M819" s="188"/>
      <c r="N819" s="189"/>
      <c r="O819" s="189"/>
      <c r="P819" s="188"/>
      <c r="Q819" s="188"/>
      <c r="R819" s="188"/>
      <c r="S819" s="188"/>
      <c r="T819" s="188"/>
      <c r="U819" s="188"/>
      <c r="V819" s="188"/>
      <c r="W819" s="188"/>
      <c r="X819" s="188"/>
      <c r="Y819" s="190"/>
      <c r="AA819" s="76"/>
      <c r="AC819" s="206"/>
      <c r="AD819" s="75"/>
      <c r="AE819" s="75"/>
      <c r="AF819" s="75"/>
      <c r="AG819" s="75"/>
      <c r="AH819" s="75"/>
      <c r="AI819" s="85"/>
      <c r="AJ819" s="75"/>
      <c r="AK819" s="85"/>
      <c r="AL819" s="85"/>
      <c r="AM819" s="75"/>
      <c r="AN819" s="75"/>
      <c r="AO819" s="75"/>
      <c r="AP819" s="85"/>
      <c r="AQ819" s="84"/>
      <c r="AR819" s="87"/>
      <c r="AT819" s="76"/>
      <c r="AV819" s="203"/>
      <c r="AW819" s="75"/>
      <c r="AX819" s="75"/>
      <c r="AY819" s="94"/>
      <c r="AZ819" s="75"/>
      <c r="BA819" s="75"/>
    </row>
    <row r="820" spans="4:53">
      <c r="D820" s="76"/>
      <c r="F820" s="206"/>
      <c r="G820" s="188"/>
      <c r="H820" s="188"/>
      <c r="I820" s="188"/>
      <c r="J820" s="188"/>
      <c r="K820" s="183"/>
      <c r="L820" s="188"/>
      <c r="M820" s="188"/>
      <c r="N820" s="189"/>
      <c r="O820" s="189"/>
      <c r="P820" s="188"/>
      <c r="Q820" s="188"/>
      <c r="R820" s="188"/>
      <c r="S820" s="188"/>
      <c r="T820" s="188"/>
      <c r="U820" s="188"/>
      <c r="V820" s="188"/>
      <c r="W820" s="188"/>
      <c r="X820" s="188"/>
      <c r="Y820" s="190"/>
      <c r="AA820" s="76"/>
      <c r="AC820" s="206"/>
      <c r="AD820" s="75"/>
      <c r="AE820" s="75"/>
      <c r="AF820" s="75"/>
      <c r="AG820" s="75"/>
      <c r="AH820" s="75"/>
      <c r="AI820" s="85"/>
      <c r="AJ820" s="75"/>
      <c r="AK820" s="85"/>
      <c r="AL820" s="85"/>
      <c r="AM820" s="75"/>
      <c r="AN820" s="75"/>
      <c r="AO820" s="75"/>
      <c r="AP820" s="85"/>
      <c r="AQ820" s="84"/>
      <c r="AR820" s="87"/>
      <c r="AT820" s="76"/>
      <c r="AV820" s="203"/>
      <c r="AW820" s="75"/>
      <c r="AX820" s="75"/>
      <c r="AY820" s="94"/>
      <c r="AZ820" s="75"/>
      <c r="BA820" s="75"/>
    </row>
    <row r="821" spans="4:53">
      <c r="D821" s="76"/>
      <c r="F821" s="206"/>
      <c r="G821" s="188"/>
      <c r="H821" s="188"/>
      <c r="I821" s="188"/>
      <c r="J821" s="188"/>
      <c r="K821" s="183"/>
      <c r="L821" s="188"/>
      <c r="M821" s="188"/>
      <c r="N821" s="189"/>
      <c r="O821" s="189"/>
      <c r="P821" s="188"/>
      <c r="Q821" s="188"/>
      <c r="R821" s="188"/>
      <c r="S821" s="188"/>
      <c r="T821" s="188"/>
      <c r="U821" s="188"/>
      <c r="V821" s="188"/>
      <c r="W821" s="188"/>
      <c r="X821" s="188"/>
      <c r="Y821" s="190"/>
      <c r="AA821" s="76"/>
      <c r="AC821" s="206"/>
      <c r="AD821" s="75"/>
      <c r="AE821" s="75"/>
      <c r="AF821" s="75"/>
      <c r="AG821" s="75"/>
      <c r="AH821" s="75"/>
      <c r="AI821" s="85"/>
      <c r="AJ821" s="75"/>
      <c r="AK821" s="85"/>
      <c r="AL821" s="85"/>
      <c r="AM821" s="75"/>
      <c r="AN821" s="75"/>
      <c r="AO821" s="75"/>
      <c r="AP821" s="85"/>
      <c r="AQ821" s="84"/>
      <c r="AR821" s="87"/>
      <c r="AT821" s="76"/>
      <c r="AV821" s="203"/>
      <c r="AW821" s="75"/>
      <c r="AX821" s="75"/>
      <c r="AY821" s="94"/>
      <c r="AZ821" s="75"/>
      <c r="BA821" s="75"/>
    </row>
    <row r="822" spans="4:53">
      <c r="D822" s="76"/>
      <c r="F822" s="206"/>
      <c r="G822" s="188"/>
      <c r="H822" s="188"/>
      <c r="I822" s="188"/>
      <c r="J822" s="188"/>
      <c r="K822" s="183"/>
      <c r="L822" s="188"/>
      <c r="M822" s="188"/>
      <c r="N822" s="189"/>
      <c r="O822" s="189"/>
      <c r="P822" s="188"/>
      <c r="Q822" s="188"/>
      <c r="R822" s="188"/>
      <c r="S822" s="188"/>
      <c r="T822" s="188"/>
      <c r="U822" s="188"/>
      <c r="V822" s="188"/>
      <c r="W822" s="188"/>
      <c r="X822" s="188"/>
      <c r="Y822" s="190"/>
      <c r="AA822" s="76"/>
      <c r="AC822" s="206"/>
      <c r="AD822" s="75"/>
      <c r="AE822" s="75"/>
      <c r="AF822" s="75"/>
      <c r="AG822" s="75"/>
      <c r="AH822" s="75"/>
      <c r="AI822" s="85"/>
      <c r="AJ822" s="75"/>
      <c r="AK822" s="85"/>
      <c r="AL822" s="85"/>
      <c r="AM822" s="75"/>
      <c r="AN822" s="75"/>
      <c r="AO822" s="75"/>
      <c r="AP822" s="85"/>
      <c r="AQ822" s="84"/>
      <c r="AR822" s="87"/>
      <c r="AT822" s="76"/>
      <c r="AV822" s="203"/>
      <c r="AW822" s="75"/>
      <c r="AX822" s="75"/>
      <c r="AY822" s="94"/>
      <c r="AZ822" s="75"/>
      <c r="BA822" s="75"/>
    </row>
    <row r="823" spans="4:53">
      <c r="D823" s="76"/>
      <c r="F823" s="206"/>
      <c r="G823" s="188"/>
      <c r="H823" s="188"/>
      <c r="I823" s="188"/>
      <c r="J823" s="188"/>
      <c r="K823" s="183"/>
      <c r="L823" s="188"/>
      <c r="M823" s="188"/>
      <c r="N823" s="189"/>
      <c r="O823" s="189"/>
      <c r="P823" s="188"/>
      <c r="Q823" s="188"/>
      <c r="R823" s="188"/>
      <c r="S823" s="188"/>
      <c r="T823" s="188"/>
      <c r="U823" s="188"/>
      <c r="V823" s="188"/>
      <c r="W823" s="188"/>
      <c r="X823" s="188"/>
      <c r="Y823" s="190"/>
      <c r="AA823" s="76"/>
      <c r="AC823" s="206"/>
      <c r="AD823" s="75"/>
      <c r="AE823" s="75"/>
      <c r="AF823" s="75"/>
      <c r="AG823" s="75"/>
      <c r="AH823" s="75"/>
      <c r="AI823" s="85"/>
      <c r="AJ823" s="75"/>
      <c r="AK823" s="85"/>
      <c r="AL823" s="85"/>
      <c r="AM823" s="75"/>
      <c r="AN823" s="75"/>
      <c r="AO823" s="75"/>
      <c r="AP823" s="85"/>
      <c r="AQ823" s="84"/>
      <c r="AR823" s="87"/>
      <c r="AT823" s="76"/>
      <c r="AV823" s="203"/>
      <c r="AW823" s="75"/>
      <c r="AX823" s="75"/>
      <c r="AY823" s="94"/>
      <c r="AZ823" s="75"/>
      <c r="BA823" s="75"/>
    </row>
    <row r="824" spans="4:53">
      <c r="D824" s="76"/>
      <c r="F824" s="206"/>
      <c r="G824" s="188"/>
      <c r="H824" s="188"/>
      <c r="I824" s="188"/>
      <c r="J824" s="188"/>
      <c r="K824" s="183"/>
      <c r="L824" s="188"/>
      <c r="M824" s="188"/>
      <c r="N824" s="189"/>
      <c r="O824" s="189"/>
      <c r="P824" s="188"/>
      <c r="Q824" s="188"/>
      <c r="R824" s="188"/>
      <c r="S824" s="188"/>
      <c r="T824" s="188"/>
      <c r="U824" s="188"/>
      <c r="V824" s="188"/>
      <c r="W824" s="188"/>
      <c r="X824" s="188"/>
      <c r="Y824" s="190"/>
      <c r="AA824" s="76"/>
      <c r="AC824" s="206"/>
      <c r="AD824" s="75"/>
      <c r="AE824" s="75"/>
      <c r="AF824" s="75"/>
      <c r="AG824" s="75"/>
      <c r="AH824" s="75"/>
      <c r="AI824" s="85"/>
      <c r="AJ824" s="75"/>
      <c r="AK824" s="85"/>
      <c r="AL824" s="85"/>
      <c r="AM824" s="75"/>
      <c r="AN824" s="75"/>
      <c r="AO824" s="75"/>
      <c r="AP824" s="85"/>
      <c r="AQ824" s="84"/>
      <c r="AR824" s="87"/>
      <c r="AT824" s="76"/>
      <c r="AV824" s="203"/>
      <c r="AW824" s="75"/>
      <c r="AX824" s="75"/>
      <c r="AY824" s="94"/>
      <c r="AZ824" s="75"/>
      <c r="BA824" s="75"/>
    </row>
    <row r="825" spans="4:53">
      <c r="D825" s="76"/>
      <c r="F825" s="206"/>
      <c r="G825" s="188"/>
      <c r="H825" s="188"/>
      <c r="I825" s="188"/>
      <c r="J825" s="188"/>
      <c r="K825" s="183"/>
      <c r="L825" s="188"/>
      <c r="M825" s="188"/>
      <c r="N825" s="189"/>
      <c r="O825" s="189"/>
      <c r="P825" s="188"/>
      <c r="Q825" s="188"/>
      <c r="R825" s="188"/>
      <c r="S825" s="188"/>
      <c r="T825" s="188"/>
      <c r="U825" s="188"/>
      <c r="V825" s="188"/>
      <c r="W825" s="188"/>
      <c r="X825" s="188"/>
      <c r="Y825" s="190"/>
      <c r="AA825" s="76"/>
      <c r="AC825" s="206"/>
      <c r="AD825" s="75"/>
      <c r="AE825" s="75"/>
      <c r="AF825" s="75"/>
      <c r="AG825" s="75"/>
      <c r="AH825" s="75"/>
      <c r="AI825" s="85"/>
      <c r="AJ825" s="75"/>
      <c r="AK825" s="85"/>
      <c r="AL825" s="85"/>
      <c r="AM825" s="75"/>
      <c r="AN825" s="75"/>
      <c r="AO825" s="75"/>
      <c r="AP825" s="85"/>
      <c r="AQ825" s="84"/>
      <c r="AR825" s="87"/>
      <c r="AT825" s="76"/>
      <c r="AV825" s="203"/>
      <c r="AW825" s="75"/>
      <c r="AX825" s="75"/>
      <c r="AY825" s="94"/>
      <c r="AZ825" s="75"/>
      <c r="BA825" s="75"/>
    </row>
    <row r="826" spans="4:53">
      <c r="D826" s="76"/>
      <c r="F826" s="206"/>
      <c r="G826" s="188"/>
      <c r="H826" s="188"/>
      <c r="I826" s="188"/>
      <c r="J826" s="188"/>
      <c r="K826" s="183"/>
      <c r="L826" s="188"/>
      <c r="M826" s="188"/>
      <c r="N826" s="189"/>
      <c r="O826" s="189"/>
      <c r="P826" s="188"/>
      <c r="Q826" s="188"/>
      <c r="R826" s="188"/>
      <c r="S826" s="188"/>
      <c r="T826" s="188"/>
      <c r="U826" s="188"/>
      <c r="V826" s="188"/>
      <c r="W826" s="188"/>
      <c r="X826" s="188"/>
      <c r="Y826" s="190"/>
      <c r="AA826" s="76"/>
      <c r="AC826" s="206"/>
      <c r="AD826" s="75"/>
      <c r="AE826" s="75"/>
      <c r="AF826" s="75"/>
      <c r="AG826" s="75"/>
      <c r="AH826" s="75"/>
      <c r="AI826" s="85"/>
      <c r="AJ826" s="75"/>
      <c r="AK826" s="85"/>
      <c r="AL826" s="85"/>
      <c r="AM826" s="75"/>
      <c r="AN826" s="75"/>
      <c r="AO826" s="75"/>
      <c r="AP826" s="85"/>
      <c r="AQ826" s="84"/>
      <c r="AR826" s="87"/>
      <c r="AT826" s="76"/>
      <c r="AV826" s="203"/>
      <c r="AW826" s="75"/>
      <c r="AX826" s="75"/>
      <c r="AY826" s="94"/>
      <c r="AZ826" s="75"/>
      <c r="BA826" s="75"/>
    </row>
    <row r="827" spans="4:53">
      <c r="D827" s="76"/>
      <c r="F827" s="206"/>
      <c r="G827" s="188"/>
      <c r="H827" s="188"/>
      <c r="I827" s="188"/>
      <c r="J827" s="188"/>
      <c r="K827" s="183"/>
      <c r="L827" s="188"/>
      <c r="M827" s="188"/>
      <c r="N827" s="189"/>
      <c r="O827" s="189"/>
      <c r="P827" s="188"/>
      <c r="Q827" s="188"/>
      <c r="R827" s="188"/>
      <c r="S827" s="188"/>
      <c r="T827" s="188"/>
      <c r="U827" s="188"/>
      <c r="V827" s="188"/>
      <c r="W827" s="188"/>
      <c r="X827" s="188"/>
      <c r="Y827" s="190"/>
      <c r="AA827" s="76"/>
      <c r="AC827" s="206"/>
      <c r="AD827" s="75"/>
      <c r="AE827" s="75"/>
      <c r="AF827" s="75"/>
      <c r="AG827" s="75"/>
      <c r="AH827" s="75"/>
      <c r="AI827" s="85"/>
      <c r="AJ827" s="75"/>
      <c r="AK827" s="85"/>
      <c r="AL827" s="85"/>
      <c r="AM827" s="75"/>
      <c r="AN827" s="75"/>
      <c r="AO827" s="75"/>
      <c r="AP827" s="85"/>
      <c r="AQ827" s="84"/>
      <c r="AR827" s="87"/>
      <c r="AT827" s="76"/>
      <c r="AV827" s="203"/>
      <c r="AW827" s="75"/>
      <c r="AX827" s="75"/>
      <c r="AY827" s="94"/>
      <c r="AZ827" s="75"/>
      <c r="BA827" s="75"/>
    </row>
    <row r="828" spans="4:53">
      <c r="D828" s="76"/>
      <c r="F828" s="206"/>
      <c r="G828" s="188"/>
      <c r="H828" s="188"/>
      <c r="I828" s="188"/>
      <c r="J828" s="188"/>
      <c r="K828" s="183"/>
      <c r="L828" s="188"/>
      <c r="M828" s="188"/>
      <c r="N828" s="189"/>
      <c r="O828" s="189"/>
      <c r="P828" s="188"/>
      <c r="Q828" s="188"/>
      <c r="R828" s="188"/>
      <c r="S828" s="188"/>
      <c r="T828" s="188"/>
      <c r="U828" s="188"/>
      <c r="V828" s="188"/>
      <c r="W828" s="188"/>
      <c r="X828" s="188"/>
      <c r="Y828" s="190"/>
      <c r="AA828" s="76"/>
      <c r="AC828" s="206"/>
      <c r="AD828" s="75"/>
      <c r="AE828" s="75"/>
      <c r="AF828" s="75"/>
      <c r="AG828" s="75"/>
      <c r="AH828" s="75"/>
      <c r="AI828" s="85"/>
      <c r="AJ828" s="75"/>
      <c r="AK828" s="85"/>
      <c r="AL828" s="85"/>
      <c r="AM828" s="75"/>
      <c r="AN828" s="75"/>
      <c r="AO828" s="75"/>
      <c r="AP828" s="85"/>
      <c r="AQ828" s="84"/>
      <c r="AR828" s="87"/>
      <c r="AT828" s="76"/>
      <c r="AV828" s="203"/>
      <c r="AW828" s="75"/>
      <c r="AX828" s="75"/>
      <c r="AY828" s="94"/>
      <c r="AZ828" s="75"/>
      <c r="BA828" s="75"/>
    </row>
    <row r="829" spans="4:53">
      <c r="D829" s="76"/>
      <c r="F829" s="206"/>
      <c r="G829" s="188"/>
      <c r="H829" s="188"/>
      <c r="I829" s="188"/>
      <c r="J829" s="188"/>
      <c r="K829" s="183"/>
      <c r="L829" s="188"/>
      <c r="M829" s="188"/>
      <c r="N829" s="189"/>
      <c r="O829" s="189"/>
      <c r="P829" s="188"/>
      <c r="Q829" s="188"/>
      <c r="R829" s="188"/>
      <c r="S829" s="188"/>
      <c r="T829" s="188"/>
      <c r="U829" s="188"/>
      <c r="V829" s="188"/>
      <c r="W829" s="188"/>
      <c r="X829" s="188"/>
      <c r="Y829" s="190"/>
      <c r="AA829" s="76"/>
      <c r="AC829" s="206"/>
      <c r="AD829" s="75"/>
      <c r="AE829" s="75"/>
      <c r="AF829" s="75"/>
      <c r="AG829" s="75"/>
      <c r="AH829" s="75"/>
      <c r="AI829" s="85"/>
      <c r="AJ829" s="75"/>
      <c r="AK829" s="85"/>
      <c r="AL829" s="85"/>
      <c r="AM829" s="75"/>
      <c r="AN829" s="75"/>
      <c r="AO829" s="75"/>
      <c r="AP829" s="85"/>
      <c r="AQ829" s="84"/>
      <c r="AR829" s="87"/>
      <c r="AT829" s="76"/>
      <c r="AV829" s="203"/>
      <c r="AW829" s="75"/>
      <c r="AX829" s="75"/>
      <c r="AY829" s="94"/>
      <c r="AZ829" s="75"/>
      <c r="BA829" s="75"/>
    </row>
    <row r="830" spans="4:53">
      <c r="D830" s="76"/>
      <c r="F830" s="206"/>
      <c r="G830" s="188"/>
      <c r="H830" s="188"/>
      <c r="I830" s="188"/>
      <c r="J830" s="188"/>
      <c r="K830" s="183"/>
      <c r="L830" s="188"/>
      <c r="M830" s="188"/>
      <c r="N830" s="189"/>
      <c r="O830" s="189"/>
      <c r="P830" s="188"/>
      <c r="Q830" s="188"/>
      <c r="R830" s="188"/>
      <c r="S830" s="188"/>
      <c r="T830" s="188"/>
      <c r="U830" s="188"/>
      <c r="V830" s="188"/>
      <c r="W830" s="188"/>
      <c r="X830" s="188"/>
      <c r="Y830" s="190"/>
      <c r="AA830" s="76"/>
      <c r="AC830" s="206"/>
      <c r="AD830" s="75"/>
      <c r="AE830" s="75"/>
      <c r="AF830" s="75"/>
      <c r="AG830" s="75"/>
      <c r="AH830" s="75"/>
      <c r="AI830" s="85"/>
      <c r="AJ830" s="75"/>
      <c r="AK830" s="85"/>
      <c r="AL830" s="85"/>
      <c r="AM830" s="75"/>
      <c r="AN830" s="75"/>
      <c r="AO830" s="75"/>
      <c r="AP830" s="85"/>
      <c r="AQ830" s="84"/>
      <c r="AR830" s="87"/>
      <c r="AT830" s="76"/>
      <c r="AV830" s="203"/>
      <c r="AW830" s="75"/>
      <c r="AX830" s="75"/>
      <c r="AY830" s="94"/>
      <c r="AZ830" s="75"/>
      <c r="BA830" s="75"/>
    </row>
    <row r="831" spans="4:53">
      <c r="D831" s="76"/>
      <c r="F831" s="206"/>
      <c r="G831" s="188"/>
      <c r="H831" s="188"/>
      <c r="I831" s="188"/>
      <c r="J831" s="188"/>
      <c r="K831" s="183"/>
      <c r="L831" s="188"/>
      <c r="M831" s="188"/>
      <c r="N831" s="189"/>
      <c r="O831" s="189"/>
      <c r="P831" s="188"/>
      <c r="Q831" s="188"/>
      <c r="R831" s="188"/>
      <c r="S831" s="188"/>
      <c r="T831" s="188"/>
      <c r="U831" s="188"/>
      <c r="V831" s="188"/>
      <c r="W831" s="188"/>
      <c r="X831" s="188"/>
      <c r="Y831" s="190"/>
      <c r="AA831" s="76"/>
      <c r="AC831" s="206"/>
      <c r="AD831" s="75"/>
      <c r="AE831" s="75"/>
      <c r="AF831" s="75"/>
      <c r="AG831" s="75"/>
      <c r="AH831" s="75"/>
      <c r="AI831" s="85"/>
      <c r="AJ831" s="75"/>
      <c r="AK831" s="85"/>
      <c r="AL831" s="85"/>
      <c r="AM831" s="75"/>
      <c r="AN831" s="75"/>
      <c r="AO831" s="75"/>
      <c r="AP831" s="85"/>
      <c r="AQ831" s="84"/>
      <c r="AR831" s="87"/>
      <c r="AT831" s="76"/>
      <c r="AV831" s="203"/>
      <c r="AW831" s="75"/>
      <c r="AX831" s="75"/>
      <c r="AY831" s="94"/>
      <c r="AZ831" s="75"/>
      <c r="BA831" s="75"/>
    </row>
    <row r="832" spans="4:53">
      <c r="D832" s="76"/>
      <c r="F832" s="206"/>
      <c r="G832" s="188"/>
      <c r="H832" s="188"/>
      <c r="I832" s="188"/>
      <c r="J832" s="188"/>
      <c r="K832" s="183"/>
      <c r="L832" s="188"/>
      <c r="M832" s="188"/>
      <c r="N832" s="189"/>
      <c r="O832" s="189"/>
      <c r="P832" s="188"/>
      <c r="Q832" s="188"/>
      <c r="R832" s="188"/>
      <c r="S832" s="188"/>
      <c r="T832" s="188"/>
      <c r="U832" s="188"/>
      <c r="V832" s="188"/>
      <c r="W832" s="188"/>
      <c r="X832" s="188"/>
      <c r="Y832" s="190"/>
      <c r="AA832" s="76"/>
      <c r="AC832" s="206"/>
      <c r="AD832" s="75"/>
      <c r="AE832" s="75"/>
      <c r="AF832" s="75"/>
      <c r="AG832" s="75"/>
      <c r="AH832" s="75"/>
      <c r="AI832" s="85"/>
      <c r="AJ832" s="75"/>
      <c r="AK832" s="85"/>
      <c r="AL832" s="85"/>
      <c r="AM832" s="75"/>
      <c r="AN832" s="75"/>
      <c r="AO832" s="75"/>
      <c r="AP832" s="85"/>
      <c r="AQ832" s="84"/>
      <c r="AR832" s="87"/>
      <c r="AT832" s="76"/>
      <c r="AV832" s="203"/>
      <c r="AW832" s="75"/>
      <c r="AX832" s="75"/>
      <c r="AY832" s="94"/>
      <c r="AZ832" s="75"/>
      <c r="BA832" s="75"/>
    </row>
    <row r="833" spans="4:53">
      <c r="D833" s="76"/>
      <c r="F833" s="206"/>
      <c r="G833" s="188"/>
      <c r="H833" s="188"/>
      <c r="I833" s="188"/>
      <c r="J833" s="188"/>
      <c r="K833" s="183"/>
      <c r="L833" s="188"/>
      <c r="M833" s="188"/>
      <c r="N833" s="189"/>
      <c r="O833" s="189"/>
      <c r="P833" s="188"/>
      <c r="Q833" s="188"/>
      <c r="R833" s="188"/>
      <c r="S833" s="188"/>
      <c r="T833" s="188"/>
      <c r="U833" s="188"/>
      <c r="V833" s="188"/>
      <c r="W833" s="188"/>
      <c r="X833" s="188"/>
      <c r="Y833" s="190"/>
      <c r="AA833" s="76"/>
      <c r="AC833" s="206"/>
      <c r="AD833" s="75"/>
      <c r="AE833" s="75"/>
      <c r="AF833" s="75"/>
      <c r="AG833" s="75"/>
      <c r="AH833" s="75"/>
      <c r="AI833" s="85"/>
      <c r="AJ833" s="75"/>
      <c r="AK833" s="85"/>
      <c r="AL833" s="85"/>
      <c r="AM833" s="75"/>
      <c r="AN833" s="75"/>
      <c r="AO833" s="75"/>
      <c r="AP833" s="85"/>
      <c r="AQ833" s="84"/>
      <c r="AR833" s="87"/>
      <c r="AT833" s="76"/>
      <c r="AV833" s="203"/>
      <c r="AW833" s="75"/>
      <c r="AX833" s="75"/>
      <c r="AY833" s="94"/>
      <c r="AZ833" s="75"/>
      <c r="BA833" s="75"/>
    </row>
    <row r="834" spans="4:53">
      <c r="D834" s="76"/>
      <c r="F834" s="206"/>
      <c r="G834" s="188"/>
      <c r="H834" s="188"/>
      <c r="I834" s="188"/>
      <c r="J834" s="188"/>
      <c r="K834" s="183"/>
      <c r="L834" s="188"/>
      <c r="M834" s="188"/>
      <c r="N834" s="189"/>
      <c r="O834" s="189"/>
      <c r="P834" s="188"/>
      <c r="Q834" s="188"/>
      <c r="R834" s="188"/>
      <c r="S834" s="188"/>
      <c r="T834" s="188"/>
      <c r="U834" s="188"/>
      <c r="V834" s="188"/>
      <c r="W834" s="188"/>
      <c r="X834" s="188"/>
      <c r="Y834" s="190"/>
      <c r="AA834" s="76"/>
      <c r="AC834" s="206"/>
      <c r="AD834" s="75"/>
      <c r="AE834" s="75"/>
      <c r="AF834" s="75"/>
      <c r="AG834" s="75"/>
      <c r="AH834" s="75"/>
      <c r="AI834" s="85"/>
      <c r="AJ834" s="75"/>
      <c r="AK834" s="85"/>
      <c r="AL834" s="85"/>
      <c r="AM834" s="75"/>
      <c r="AN834" s="75"/>
      <c r="AO834" s="75"/>
      <c r="AP834" s="85"/>
      <c r="AQ834" s="84"/>
      <c r="AR834" s="87"/>
      <c r="AT834" s="76"/>
      <c r="AV834" s="203"/>
      <c r="AW834" s="75"/>
      <c r="AX834" s="75"/>
      <c r="AY834" s="94"/>
      <c r="AZ834" s="75"/>
      <c r="BA834" s="75"/>
    </row>
    <row r="835" spans="4:53">
      <c r="D835" s="76"/>
      <c r="F835" s="206"/>
      <c r="G835" s="188"/>
      <c r="H835" s="188"/>
      <c r="I835" s="188"/>
      <c r="J835" s="188"/>
      <c r="K835" s="183"/>
      <c r="L835" s="188"/>
      <c r="M835" s="188"/>
      <c r="N835" s="189"/>
      <c r="O835" s="189"/>
      <c r="P835" s="188"/>
      <c r="Q835" s="188"/>
      <c r="R835" s="188"/>
      <c r="S835" s="188"/>
      <c r="T835" s="188"/>
      <c r="U835" s="188"/>
      <c r="V835" s="188"/>
      <c r="W835" s="188"/>
      <c r="X835" s="188"/>
      <c r="Y835" s="190"/>
      <c r="AA835" s="76"/>
      <c r="AC835" s="206"/>
      <c r="AD835" s="75"/>
      <c r="AE835" s="75"/>
      <c r="AF835" s="75"/>
      <c r="AG835" s="75"/>
      <c r="AH835" s="75"/>
      <c r="AI835" s="85"/>
      <c r="AJ835" s="75"/>
      <c r="AK835" s="85"/>
      <c r="AL835" s="85"/>
      <c r="AM835" s="75"/>
      <c r="AN835" s="75"/>
      <c r="AO835" s="75"/>
      <c r="AP835" s="85"/>
      <c r="AQ835" s="84"/>
      <c r="AR835" s="87"/>
      <c r="AT835" s="76"/>
      <c r="AV835" s="203"/>
      <c r="AW835" s="75"/>
      <c r="AX835" s="75"/>
      <c r="AY835" s="94"/>
      <c r="AZ835" s="75"/>
      <c r="BA835" s="75"/>
    </row>
    <row r="836" spans="4:53">
      <c r="D836" s="76"/>
      <c r="F836" s="206"/>
      <c r="G836" s="188"/>
      <c r="H836" s="188"/>
      <c r="I836" s="188"/>
      <c r="J836" s="188"/>
      <c r="K836" s="183"/>
      <c r="L836" s="188"/>
      <c r="M836" s="188"/>
      <c r="N836" s="189"/>
      <c r="O836" s="189"/>
      <c r="P836" s="188"/>
      <c r="Q836" s="188"/>
      <c r="R836" s="188"/>
      <c r="S836" s="188"/>
      <c r="T836" s="188"/>
      <c r="U836" s="188"/>
      <c r="V836" s="188"/>
      <c r="W836" s="188"/>
      <c r="X836" s="188"/>
      <c r="Y836" s="190"/>
      <c r="AA836" s="76"/>
      <c r="AC836" s="206"/>
      <c r="AD836" s="75"/>
      <c r="AE836" s="75"/>
      <c r="AF836" s="75"/>
      <c r="AG836" s="75"/>
      <c r="AH836" s="75"/>
      <c r="AI836" s="85"/>
      <c r="AJ836" s="75"/>
      <c r="AK836" s="85"/>
      <c r="AL836" s="85"/>
      <c r="AM836" s="75"/>
      <c r="AN836" s="75"/>
      <c r="AO836" s="75"/>
      <c r="AP836" s="85"/>
      <c r="AQ836" s="84"/>
      <c r="AR836" s="87"/>
      <c r="AT836" s="76"/>
      <c r="AV836" s="203"/>
      <c r="AW836" s="75"/>
      <c r="AX836" s="75"/>
      <c r="AY836" s="94"/>
      <c r="AZ836" s="75"/>
      <c r="BA836" s="75"/>
    </row>
    <row r="837" spans="4:53">
      <c r="D837" s="76"/>
      <c r="F837" s="206"/>
      <c r="G837" s="188"/>
      <c r="H837" s="188"/>
      <c r="I837" s="188"/>
      <c r="J837" s="188"/>
      <c r="K837" s="183"/>
      <c r="L837" s="188"/>
      <c r="M837" s="188"/>
      <c r="N837" s="189"/>
      <c r="O837" s="189"/>
      <c r="P837" s="188"/>
      <c r="Q837" s="188"/>
      <c r="R837" s="188"/>
      <c r="S837" s="188"/>
      <c r="T837" s="188"/>
      <c r="U837" s="188"/>
      <c r="V837" s="188"/>
      <c r="W837" s="188"/>
      <c r="X837" s="188"/>
      <c r="Y837" s="190"/>
      <c r="AA837" s="76"/>
      <c r="AC837" s="206"/>
      <c r="AD837" s="75"/>
      <c r="AE837" s="75"/>
      <c r="AF837" s="75"/>
      <c r="AG837" s="75"/>
      <c r="AH837" s="75"/>
      <c r="AI837" s="85"/>
      <c r="AJ837" s="75"/>
      <c r="AK837" s="85"/>
      <c r="AL837" s="85"/>
      <c r="AM837" s="75"/>
      <c r="AN837" s="75"/>
      <c r="AO837" s="75"/>
      <c r="AP837" s="85"/>
      <c r="AQ837" s="84"/>
      <c r="AR837" s="87"/>
      <c r="AT837" s="76"/>
      <c r="AV837" s="203"/>
      <c r="AW837" s="75"/>
      <c r="AX837" s="75"/>
      <c r="AY837" s="94"/>
      <c r="AZ837" s="75"/>
      <c r="BA837" s="75"/>
    </row>
    <row r="838" spans="4:53">
      <c r="D838" s="76"/>
      <c r="F838" s="206"/>
      <c r="G838" s="188"/>
      <c r="H838" s="188"/>
      <c r="I838" s="188"/>
      <c r="J838" s="188"/>
      <c r="K838" s="183"/>
      <c r="L838" s="188"/>
      <c r="M838" s="188"/>
      <c r="N838" s="189"/>
      <c r="O838" s="189"/>
      <c r="P838" s="188"/>
      <c r="Q838" s="188"/>
      <c r="R838" s="188"/>
      <c r="S838" s="188"/>
      <c r="T838" s="188"/>
      <c r="U838" s="188"/>
      <c r="V838" s="188"/>
      <c r="W838" s="188"/>
      <c r="X838" s="188"/>
      <c r="Y838" s="190"/>
      <c r="AA838" s="76"/>
      <c r="AC838" s="206"/>
      <c r="AD838" s="75"/>
      <c r="AE838" s="75"/>
      <c r="AF838" s="75"/>
      <c r="AG838" s="75"/>
      <c r="AH838" s="75"/>
      <c r="AI838" s="85"/>
      <c r="AJ838" s="75"/>
      <c r="AK838" s="85"/>
      <c r="AL838" s="85"/>
      <c r="AM838" s="75"/>
      <c r="AN838" s="75"/>
      <c r="AO838" s="75"/>
      <c r="AP838" s="85"/>
      <c r="AQ838" s="84"/>
      <c r="AR838" s="87"/>
      <c r="AT838" s="76"/>
      <c r="AV838" s="203"/>
      <c r="AW838" s="75"/>
      <c r="AX838" s="75"/>
      <c r="AY838" s="94"/>
      <c r="AZ838" s="75"/>
      <c r="BA838" s="75"/>
    </row>
    <row r="839" spans="4:53">
      <c r="D839" s="76"/>
      <c r="F839" s="206"/>
      <c r="G839" s="188"/>
      <c r="H839" s="188"/>
      <c r="I839" s="188"/>
      <c r="J839" s="188"/>
      <c r="K839" s="183"/>
      <c r="L839" s="188"/>
      <c r="M839" s="188"/>
      <c r="N839" s="189"/>
      <c r="O839" s="189"/>
      <c r="P839" s="188"/>
      <c r="Q839" s="188"/>
      <c r="R839" s="188"/>
      <c r="S839" s="188"/>
      <c r="T839" s="188"/>
      <c r="U839" s="188"/>
      <c r="V839" s="188"/>
      <c r="W839" s="188"/>
      <c r="X839" s="188"/>
      <c r="Y839" s="190"/>
      <c r="AA839" s="76"/>
      <c r="AC839" s="206"/>
      <c r="AD839" s="75"/>
      <c r="AE839" s="75"/>
      <c r="AF839" s="75"/>
      <c r="AG839" s="75"/>
      <c r="AH839" s="75"/>
      <c r="AI839" s="85"/>
      <c r="AJ839" s="75"/>
      <c r="AK839" s="85"/>
      <c r="AL839" s="85"/>
      <c r="AM839" s="75"/>
      <c r="AN839" s="75"/>
      <c r="AO839" s="75"/>
      <c r="AP839" s="85"/>
      <c r="AQ839" s="84"/>
      <c r="AR839" s="87"/>
      <c r="AT839" s="76"/>
      <c r="AV839" s="203"/>
      <c r="AW839" s="75"/>
      <c r="AX839" s="75"/>
      <c r="AY839" s="94"/>
      <c r="AZ839" s="75"/>
      <c r="BA839" s="75"/>
    </row>
    <row r="840" spans="4:53">
      <c r="D840" s="76"/>
      <c r="F840" s="206"/>
      <c r="G840" s="188"/>
      <c r="H840" s="188"/>
      <c r="I840" s="188"/>
      <c r="J840" s="188"/>
      <c r="K840" s="183"/>
      <c r="L840" s="188"/>
      <c r="M840" s="188"/>
      <c r="N840" s="189"/>
      <c r="O840" s="189"/>
      <c r="P840" s="188"/>
      <c r="Q840" s="188"/>
      <c r="R840" s="188"/>
      <c r="S840" s="188"/>
      <c r="T840" s="188"/>
      <c r="U840" s="188"/>
      <c r="V840" s="188"/>
      <c r="W840" s="188"/>
      <c r="X840" s="188"/>
      <c r="Y840" s="190"/>
      <c r="AA840" s="76"/>
      <c r="AC840" s="206"/>
      <c r="AD840" s="75"/>
      <c r="AE840" s="75"/>
      <c r="AF840" s="75"/>
      <c r="AG840" s="75"/>
      <c r="AH840" s="75"/>
      <c r="AI840" s="85"/>
      <c r="AJ840" s="75"/>
      <c r="AK840" s="85"/>
      <c r="AL840" s="85"/>
      <c r="AM840" s="75"/>
      <c r="AN840" s="75"/>
      <c r="AO840" s="75"/>
      <c r="AP840" s="85"/>
      <c r="AQ840" s="84"/>
      <c r="AR840" s="87"/>
      <c r="AT840" s="76"/>
      <c r="AV840" s="203"/>
      <c r="AW840" s="75"/>
      <c r="AX840" s="75"/>
      <c r="AY840" s="94"/>
      <c r="AZ840" s="75"/>
      <c r="BA840" s="75"/>
    </row>
    <row r="841" spans="4:53">
      <c r="D841" s="76"/>
      <c r="F841" s="206"/>
      <c r="G841" s="188"/>
      <c r="H841" s="188"/>
      <c r="I841" s="188"/>
      <c r="J841" s="188"/>
      <c r="K841" s="183"/>
      <c r="L841" s="188"/>
      <c r="M841" s="188"/>
      <c r="N841" s="189"/>
      <c r="O841" s="189"/>
      <c r="P841" s="188"/>
      <c r="Q841" s="188"/>
      <c r="R841" s="188"/>
      <c r="S841" s="188"/>
      <c r="T841" s="188"/>
      <c r="U841" s="188"/>
      <c r="V841" s="188"/>
      <c r="W841" s="188"/>
      <c r="X841" s="188"/>
      <c r="Y841" s="190"/>
      <c r="AA841" s="76"/>
      <c r="AC841" s="206"/>
      <c r="AD841" s="75"/>
      <c r="AE841" s="75"/>
      <c r="AF841" s="75"/>
      <c r="AG841" s="75"/>
      <c r="AH841" s="75"/>
      <c r="AI841" s="85"/>
      <c r="AJ841" s="75"/>
      <c r="AK841" s="85"/>
      <c r="AL841" s="85"/>
      <c r="AM841" s="75"/>
      <c r="AN841" s="75"/>
      <c r="AO841" s="75"/>
      <c r="AP841" s="85"/>
      <c r="AQ841" s="84"/>
      <c r="AR841" s="87"/>
      <c r="AT841" s="76"/>
      <c r="AV841" s="203"/>
      <c r="AW841" s="75"/>
      <c r="AX841" s="75"/>
      <c r="AY841" s="94"/>
      <c r="AZ841" s="75"/>
      <c r="BA841" s="75"/>
    </row>
    <row r="842" spans="4:53">
      <c r="D842" s="76"/>
      <c r="F842" s="206"/>
      <c r="G842" s="188"/>
      <c r="H842" s="188"/>
      <c r="I842" s="188"/>
      <c r="J842" s="188"/>
      <c r="K842" s="183"/>
      <c r="L842" s="188"/>
      <c r="M842" s="188"/>
      <c r="N842" s="189"/>
      <c r="O842" s="189"/>
      <c r="P842" s="188"/>
      <c r="Q842" s="188"/>
      <c r="R842" s="188"/>
      <c r="S842" s="188"/>
      <c r="T842" s="188"/>
      <c r="U842" s="188"/>
      <c r="V842" s="188"/>
      <c r="W842" s="188"/>
      <c r="X842" s="188"/>
      <c r="Y842" s="190"/>
      <c r="AA842" s="76"/>
      <c r="AC842" s="206"/>
      <c r="AD842" s="75"/>
      <c r="AE842" s="75"/>
      <c r="AF842" s="75"/>
      <c r="AG842" s="75"/>
      <c r="AH842" s="75"/>
      <c r="AI842" s="85"/>
      <c r="AJ842" s="75"/>
      <c r="AK842" s="85"/>
      <c r="AL842" s="85"/>
      <c r="AM842" s="75"/>
      <c r="AN842" s="75"/>
      <c r="AO842" s="75"/>
      <c r="AP842" s="85"/>
      <c r="AQ842" s="84"/>
      <c r="AR842" s="87"/>
      <c r="AT842" s="76"/>
      <c r="AV842" s="203"/>
      <c r="AW842" s="75"/>
      <c r="AX842" s="75"/>
      <c r="AY842" s="94"/>
      <c r="AZ842" s="75"/>
      <c r="BA842" s="75"/>
    </row>
    <row r="843" spans="4:53">
      <c r="D843" s="76"/>
      <c r="F843" s="206"/>
      <c r="G843" s="188"/>
      <c r="H843" s="188"/>
      <c r="I843" s="188"/>
      <c r="J843" s="188"/>
      <c r="K843" s="183"/>
      <c r="L843" s="188"/>
      <c r="M843" s="188"/>
      <c r="N843" s="189"/>
      <c r="O843" s="189"/>
      <c r="P843" s="188"/>
      <c r="Q843" s="188"/>
      <c r="R843" s="188"/>
      <c r="S843" s="188"/>
      <c r="T843" s="188"/>
      <c r="U843" s="188"/>
      <c r="V843" s="188"/>
      <c r="W843" s="188"/>
      <c r="X843" s="188"/>
      <c r="Y843" s="190"/>
      <c r="AA843" s="76"/>
      <c r="AC843" s="206"/>
      <c r="AD843" s="75"/>
      <c r="AE843" s="75"/>
      <c r="AF843" s="75"/>
      <c r="AG843" s="75"/>
      <c r="AH843" s="75"/>
      <c r="AI843" s="85"/>
      <c r="AJ843" s="75"/>
      <c r="AK843" s="85"/>
      <c r="AL843" s="85"/>
      <c r="AM843" s="75"/>
      <c r="AN843" s="75"/>
      <c r="AO843" s="75"/>
      <c r="AP843" s="85"/>
      <c r="AQ843" s="84"/>
      <c r="AR843" s="87"/>
      <c r="AT843" s="76"/>
      <c r="AV843" s="203"/>
      <c r="AW843" s="75"/>
      <c r="AX843" s="75"/>
      <c r="AY843" s="94"/>
      <c r="AZ843" s="75"/>
      <c r="BA843" s="75"/>
    </row>
    <row r="844" spans="4:53">
      <c r="D844" s="76"/>
      <c r="F844" s="206"/>
      <c r="G844" s="188"/>
      <c r="H844" s="188"/>
      <c r="I844" s="188"/>
      <c r="J844" s="188"/>
      <c r="K844" s="183"/>
      <c r="L844" s="188"/>
      <c r="M844" s="188"/>
      <c r="N844" s="189"/>
      <c r="O844" s="189"/>
      <c r="P844" s="188"/>
      <c r="Q844" s="188"/>
      <c r="R844" s="188"/>
      <c r="S844" s="188"/>
      <c r="T844" s="188"/>
      <c r="U844" s="188"/>
      <c r="V844" s="188"/>
      <c r="W844" s="188"/>
      <c r="X844" s="188"/>
      <c r="Y844" s="190"/>
      <c r="AA844" s="76"/>
      <c r="AC844" s="206"/>
      <c r="AD844" s="75"/>
      <c r="AE844" s="75"/>
      <c r="AF844" s="75"/>
      <c r="AG844" s="75"/>
      <c r="AH844" s="75"/>
      <c r="AI844" s="85"/>
      <c r="AJ844" s="75"/>
      <c r="AK844" s="85"/>
      <c r="AL844" s="85"/>
      <c r="AM844" s="75"/>
      <c r="AN844" s="75"/>
      <c r="AO844" s="75"/>
      <c r="AP844" s="85"/>
      <c r="AQ844" s="84"/>
      <c r="AR844" s="87"/>
      <c r="AT844" s="76"/>
      <c r="AV844" s="203"/>
      <c r="AW844" s="75"/>
      <c r="AX844" s="75"/>
      <c r="AY844" s="94"/>
      <c r="AZ844" s="75"/>
      <c r="BA844" s="75"/>
    </row>
    <row r="845" spans="4:53">
      <c r="D845" s="76"/>
      <c r="F845" s="206"/>
      <c r="G845" s="188"/>
      <c r="H845" s="188"/>
      <c r="I845" s="188"/>
      <c r="J845" s="188"/>
      <c r="K845" s="183"/>
      <c r="L845" s="188"/>
      <c r="M845" s="188"/>
      <c r="N845" s="189"/>
      <c r="O845" s="189"/>
      <c r="P845" s="188"/>
      <c r="Q845" s="188"/>
      <c r="R845" s="188"/>
      <c r="S845" s="188"/>
      <c r="T845" s="188"/>
      <c r="U845" s="188"/>
      <c r="V845" s="188"/>
      <c r="W845" s="188"/>
      <c r="X845" s="188"/>
      <c r="Y845" s="190"/>
      <c r="AA845" s="76"/>
      <c r="AC845" s="206"/>
      <c r="AD845" s="75"/>
      <c r="AE845" s="75"/>
      <c r="AF845" s="75"/>
      <c r="AG845" s="75"/>
      <c r="AH845" s="75"/>
      <c r="AI845" s="85"/>
      <c r="AJ845" s="75"/>
      <c r="AK845" s="85"/>
      <c r="AL845" s="85"/>
      <c r="AM845" s="75"/>
      <c r="AN845" s="75"/>
      <c r="AO845" s="75"/>
      <c r="AP845" s="85"/>
      <c r="AQ845" s="84"/>
      <c r="AR845" s="87"/>
      <c r="AT845" s="76"/>
      <c r="AV845" s="203"/>
      <c r="AW845" s="75"/>
      <c r="AX845" s="75"/>
      <c r="AY845" s="94"/>
      <c r="AZ845" s="75"/>
      <c r="BA845" s="75"/>
    </row>
    <row r="846" spans="4:53">
      <c r="D846" s="76"/>
      <c r="F846" s="206"/>
      <c r="G846" s="188"/>
      <c r="H846" s="188"/>
      <c r="I846" s="188"/>
      <c r="J846" s="188"/>
      <c r="K846" s="183"/>
      <c r="L846" s="188"/>
      <c r="M846" s="188"/>
      <c r="N846" s="189"/>
      <c r="O846" s="189"/>
      <c r="P846" s="188"/>
      <c r="Q846" s="188"/>
      <c r="R846" s="188"/>
      <c r="S846" s="188"/>
      <c r="T846" s="188"/>
      <c r="U846" s="188"/>
      <c r="V846" s="188"/>
      <c r="W846" s="188"/>
      <c r="X846" s="188"/>
      <c r="Y846" s="190"/>
      <c r="AA846" s="76"/>
      <c r="AC846" s="206"/>
      <c r="AD846" s="75"/>
      <c r="AE846" s="75"/>
      <c r="AF846" s="75"/>
      <c r="AG846" s="75"/>
      <c r="AH846" s="75"/>
      <c r="AI846" s="85"/>
      <c r="AJ846" s="75"/>
      <c r="AK846" s="85"/>
      <c r="AL846" s="85"/>
      <c r="AM846" s="75"/>
      <c r="AN846" s="75"/>
      <c r="AO846" s="75"/>
      <c r="AP846" s="85"/>
      <c r="AQ846" s="84"/>
      <c r="AR846" s="87"/>
      <c r="AT846" s="76"/>
      <c r="AV846" s="203"/>
      <c r="AW846" s="75"/>
      <c r="AX846" s="75"/>
      <c r="AY846" s="94"/>
      <c r="AZ846" s="75"/>
      <c r="BA846" s="75"/>
    </row>
    <row r="847" spans="4:53">
      <c r="D847" s="76"/>
      <c r="F847" s="206"/>
      <c r="G847" s="188"/>
      <c r="H847" s="188"/>
      <c r="I847" s="188"/>
      <c r="J847" s="188"/>
      <c r="K847" s="183"/>
      <c r="L847" s="188"/>
      <c r="M847" s="188"/>
      <c r="N847" s="189"/>
      <c r="O847" s="189"/>
      <c r="P847" s="188"/>
      <c r="Q847" s="188"/>
      <c r="R847" s="188"/>
      <c r="S847" s="188"/>
      <c r="T847" s="188"/>
      <c r="U847" s="188"/>
      <c r="V847" s="188"/>
      <c r="W847" s="188"/>
      <c r="X847" s="188"/>
      <c r="Y847" s="190"/>
      <c r="AA847" s="76"/>
      <c r="AC847" s="206"/>
      <c r="AD847" s="75"/>
      <c r="AE847" s="75"/>
      <c r="AF847" s="75"/>
      <c r="AG847" s="75"/>
      <c r="AH847" s="75"/>
      <c r="AI847" s="85"/>
      <c r="AJ847" s="75"/>
      <c r="AK847" s="85"/>
      <c r="AL847" s="85"/>
      <c r="AM847" s="75"/>
      <c r="AN847" s="75"/>
      <c r="AO847" s="75"/>
      <c r="AP847" s="85"/>
      <c r="AQ847" s="84"/>
      <c r="AR847" s="87"/>
      <c r="AT847" s="76"/>
      <c r="AV847" s="203"/>
      <c r="AW847" s="75"/>
      <c r="AX847" s="75"/>
      <c r="AY847" s="94"/>
      <c r="AZ847" s="75"/>
      <c r="BA847" s="75"/>
    </row>
    <row r="848" spans="4:53">
      <c r="D848" s="76"/>
      <c r="F848" s="206"/>
      <c r="G848" s="188"/>
      <c r="H848" s="188"/>
      <c r="I848" s="188"/>
      <c r="J848" s="188"/>
      <c r="K848" s="183"/>
      <c r="L848" s="188"/>
      <c r="M848" s="188"/>
      <c r="N848" s="189"/>
      <c r="O848" s="189"/>
      <c r="P848" s="188"/>
      <c r="Q848" s="188"/>
      <c r="R848" s="188"/>
      <c r="S848" s="188"/>
      <c r="T848" s="188"/>
      <c r="U848" s="188"/>
      <c r="V848" s="188"/>
      <c r="W848" s="188"/>
      <c r="X848" s="188"/>
      <c r="Y848" s="190"/>
      <c r="AA848" s="76"/>
      <c r="AC848" s="206"/>
      <c r="AD848" s="75"/>
      <c r="AE848" s="75"/>
      <c r="AF848" s="75"/>
      <c r="AG848" s="75"/>
      <c r="AH848" s="75"/>
      <c r="AI848" s="85"/>
      <c r="AJ848" s="75"/>
      <c r="AK848" s="85"/>
      <c r="AL848" s="85"/>
      <c r="AM848" s="75"/>
      <c r="AN848" s="75"/>
      <c r="AO848" s="75"/>
      <c r="AP848" s="85"/>
      <c r="AQ848" s="84"/>
      <c r="AR848" s="87"/>
      <c r="AT848" s="76"/>
      <c r="AV848" s="203"/>
      <c r="AW848" s="75"/>
      <c r="AX848" s="75"/>
      <c r="AY848" s="94"/>
      <c r="AZ848" s="75"/>
      <c r="BA848" s="75"/>
    </row>
    <row r="849" spans="4:53">
      <c r="D849" s="76"/>
      <c r="F849" s="206"/>
      <c r="G849" s="188"/>
      <c r="H849" s="188"/>
      <c r="I849" s="188"/>
      <c r="J849" s="188"/>
      <c r="K849" s="183"/>
      <c r="L849" s="188"/>
      <c r="M849" s="188"/>
      <c r="N849" s="189"/>
      <c r="O849" s="189"/>
      <c r="P849" s="188"/>
      <c r="Q849" s="188"/>
      <c r="R849" s="188"/>
      <c r="S849" s="188"/>
      <c r="T849" s="188"/>
      <c r="U849" s="188"/>
      <c r="V849" s="188"/>
      <c r="W849" s="188"/>
      <c r="X849" s="188"/>
      <c r="Y849" s="190"/>
      <c r="AA849" s="76"/>
      <c r="AC849" s="206"/>
      <c r="AD849" s="75"/>
      <c r="AE849" s="75"/>
      <c r="AF849" s="75"/>
      <c r="AG849" s="75"/>
      <c r="AH849" s="75"/>
      <c r="AI849" s="85"/>
      <c r="AJ849" s="75"/>
      <c r="AK849" s="85"/>
      <c r="AL849" s="85"/>
      <c r="AM849" s="75"/>
      <c r="AN849" s="75"/>
      <c r="AO849" s="75"/>
      <c r="AP849" s="85"/>
      <c r="AQ849" s="84"/>
      <c r="AR849" s="87"/>
      <c r="AT849" s="76"/>
      <c r="AV849" s="203"/>
      <c r="AW849" s="75"/>
      <c r="AX849" s="75"/>
      <c r="AY849" s="94"/>
      <c r="AZ849" s="75"/>
      <c r="BA849" s="75"/>
    </row>
    <row r="850" spans="4:53">
      <c r="D850" s="76"/>
      <c r="F850" s="206"/>
      <c r="G850" s="188"/>
      <c r="H850" s="188"/>
      <c r="I850" s="188"/>
      <c r="J850" s="188"/>
      <c r="K850" s="183"/>
      <c r="L850" s="188"/>
      <c r="M850" s="188"/>
      <c r="N850" s="189"/>
      <c r="O850" s="189"/>
      <c r="P850" s="188"/>
      <c r="Q850" s="188"/>
      <c r="R850" s="188"/>
      <c r="S850" s="188"/>
      <c r="T850" s="188"/>
      <c r="U850" s="188"/>
      <c r="V850" s="188"/>
      <c r="W850" s="188"/>
      <c r="X850" s="188"/>
      <c r="Y850" s="190"/>
      <c r="AA850" s="76"/>
      <c r="AC850" s="206"/>
      <c r="AD850" s="75"/>
      <c r="AE850" s="75"/>
      <c r="AF850" s="75"/>
      <c r="AG850" s="75"/>
      <c r="AH850" s="75"/>
      <c r="AI850" s="85"/>
      <c r="AJ850" s="75"/>
      <c r="AK850" s="85"/>
      <c r="AL850" s="85"/>
      <c r="AM850" s="75"/>
      <c r="AN850" s="75"/>
      <c r="AO850" s="75"/>
      <c r="AP850" s="85"/>
      <c r="AQ850" s="84"/>
      <c r="AR850" s="87"/>
      <c r="AT850" s="76"/>
      <c r="AV850" s="203"/>
      <c r="AW850" s="75"/>
      <c r="AX850" s="75"/>
      <c r="AY850" s="94"/>
      <c r="AZ850" s="75"/>
      <c r="BA850" s="75"/>
    </row>
    <row r="851" spans="4:53">
      <c r="D851" s="76"/>
      <c r="F851" s="206"/>
      <c r="G851" s="188"/>
      <c r="H851" s="188"/>
      <c r="I851" s="188"/>
      <c r="J851" s="188"/>
      <c r="K851" s="183"/>
      <c r="L851" s="188"/>
      <c r="M851" s="188"/>
      <c r="N851" s="189"/>
      <c r="O851" s="189"/>
      <c r="P851" s="188"/>
      <c r="Q851" s="188"/>
      <c r="R851" s="188"/>
      <c r="S851" s="188"/>
      <c r="T851" s="188"/>
      <c r="U851" s="188"/>
      <c r="V851" s="188"/>
      <c r="W851" s="188"/>
      <c r="X851" s="188"/>
      <c r="Y851" s="190"/>
      <c r="AA851" s="76"/>
      <c r="AC851" s="206"/>
      <c r="AD851" s="75"/>
      <c r="AE851" s="75"/>
      <c r="AF851" s="75"/>
      <c r="AG851" s="75"/>
      <c r="AH851" s="75"/>
      <c r="AI851" s="85"/>
      <c r="AJ851" s="75"/>
      <c r="AK851" s="85"/>
      <c r="AL851" s="85"/>
      <c r="AM851" s="75"/>
      <c r="AN851" s="75"/>
      <c r="AO851" s="75"/>
      <c r="AP851" s="85"/>
      <c r="AQ851" s="84"/>
      <c r="AR851" s="87"/>
      <c r="AT851" s="76"/>
      <c r="AV851" s="203"/>
      <c r="AW851" s="75"/>
      <c r="AX851" s="75"/>
      <c r="AY851" s="94"/>
      <c r="AZ851" s="75"/>
      <c r="BA851" s="75"/>
    </row>
    <row r="852" spans="4:53">
      <c r="D852" s="76"/>
      <c r="F852" s="206"/>
      <c r="G852" s="188"/>
      <c r="H852" s="188"/>
      <c r="I852" s="188"/>
      <c r="J852" s="188"/>
      <c r="K852" s="183"/>
      <c r="L852" s="188"/>
      <c r="M852" s="188"/>
      <c r="N852" s="189"/>
      <c r="O852" s="189"/>
      <c r="P852" s="188"/>
      <c r="Q852" s="188"/>
      <c r="R852" s="188"/>
      <c r="S852" s="188"/>
      <c r="T852" s="188"/>
      <c r="U852" s="188"/>
      <c r="V852" s="188"/>
      <c r="W852" s="188"/>
      <c r="X852" s="188"/>
      <c r="Y852" s="190"/>
      <c r="AA852" s="76"/>
      <c r="AC852" s="206"/>
      <c r="AD852" s="75"/>
      <c r="AE852" s="75"/>
      <c r="AF852" s="75"/>
      <c r="AG852" s="75"/>
      <c r="AH852" s="75"/>
      <c r="AI852" s="85"/>
      <c r="AJ852" s="75"/>
      <c r="AK852" s="85"/>
      <c r="AL852" s="85"/>
      <c r="AM852" s="75"/>
      <c r="AN852" s="75"/>
      <c r="AO852" s="75"/>
      <c r="AP852" s="85"/>
      <c r="AQ852" s="84"/>
      <c r="AR852" s="87"/>
      <c r="AT852" s="76"/>
      <c r="AV852" s="203"/>
      <c r="AW852" s="75"/>
      <c r="AX852" s="75"/>
      <c r="AY852" s="94"/>
      <c r="AZ852" s="75"/>
      <c r="BA852" s="75"/>
    </row>
    <row r="853" spans="4:53">
      <c r="D853" s="76"/>
      <c r="F853" s="206"/>
      <c r="G853" s="188"/>
      <c r="H853" s="188"/>
      <c r="I853" s="188"/>
      <c r="J853" s="188"/>
      <c r="K853" s="183"/>
      <c r="L853" s="188"/>
      <c r="M853" s="188"/>
      <c r="N853" s="189"/>
      <c r="O853" s="189"/>
      <c r="P853" s="188"/>
      <c r="Q853" s="188"/>
      <c r="R853" s="188"/>
      <c r="S853" s="188"/>
      <c r="T853" s="188"/>
      <c r="U853" s="188"/>
      <c r="V853" s="188"/>
      <c r="W853" s="188"/>
      <c r="X853" s="188"/>
      <c r="Y853" s="190"/>
      <c r="AA853" s="76"/>
      <c r="AC853" s="206"/>
      <c r="AD853" s="75"/>
      <c r="AE853" s="75"/>
      <c r="AF853" s="75"/>
      <c r="AG853" s="75"/>
      <c r="AH853" s="75"/>
      <c r="AI853" s="85"/>
      <c r="AJ853" s="75"/>
      <c r="AK853" s="85"/>
      <c r="AL853" s="85"/>
      <c r="AM853" s="75"/>
      <c r="AN853" s="75"/>
      <c r="AO853" s="75"/>
      <c r="AP853" s="85"/>
      <c r="AQ853" s="84"/>
      <c r="AR853" s="87"/>
      <c r="AT853" s="76"/>
      <c r="AV853" s="203"/>
      <c r="AW853" s="75"/>
      <c r="AX853" s="75"/>
      <c r="AY853" s="94"/>
      <c r="AZ853" s="75"/>
      <c r="BA853" s="75"/>
    </row>
    <row r="854" spans="4:53">
      <c r="D854" s="76"/>
      <c r="F854" s="206"/>
      <c r="G854" s="188"/>
      <c r="H854" s="188"/>
      <c r="I854" s="188"/>
      <c r="J854" s="188"/>
      <c r="K854" s="183"/>
      <c r="L854" s="188"/>
      <c r="M854" s="188"/>
      <c r="N854" s="189"/>
      <c r="O854" s="189"/>
      <c r="P854" s="188"/>
      <c r="Q854" s="188"/>
      <c r="R854" s="188"/>
      <c r="S854" s="188"/>
      <c r="T854" s="188"/>
      <c r="U854" s="188"/>
      <c r="V854" s="188"/>
      <c r="W854" s="188"/>
      <c r="X854" s="188"/>
      <c r="Y854" s="190"/>
      <c r="AA854" s="76"/>
      <c r="AC854" s="206"/>
      <c r="AD854" s="75"/>
      <c r="AE854" s="75"/>
      <c r="AF854" s="75"/>
      <c r="AG854" s="75"/>
      <c r="AH854" s="75"/>
      <c r="AI854" s="85"/>
      <c r="AJ854" s="75"/>
      <c r="AK854" s="85"/>
      <c r="AL854" s="85"/>
      <c r="AM854" s="75"/>
      <c r="AN854" s="75"/>
      <c r="AO854" s="75"/>
      <c r="AP854" s="85"/>
      <c r="AQ854" s="84"/>
      <c r="AR854" s="87"/>
      <c r="AT854" s="76"/>
      <c r="AV854" s="203"/>
      <c r="AW854" s="75"/>
      <c r="AX854" s="75"/>
      <c r="AY854" s="94"/>
      <c r="AZ854" s="75"/>
      <c r="BA854" s="75"/>
    </row>
    <row r="855" spans="4:53">
      <c r="D855" s="76"/>
      <c r="F855" s="206"/>
      <c r="G855" s="188"/>
      <c r="H855" s="188"/>
      <c r="I855" s="188"/>
      <c r="J855" s="188"/>
      <c r="K855" s="183"/>
      <c r="L855" s="188"/>
      <c r="M855" s="188"/>
      <c r="N855" s="189"/>
      <c r="O855" s="189"/>
      <c r="P855" s="188"/>
      <c r="Q855" s="188"/>
      <c r="R855" s="188"/>
      <c r="S855" s="188"/>
      <c r="T855" s="188"/>
      <c r="U855" s="188"/>
      <c r="V855" s="188"/>
      <c r="W855" s="188"/>
      <c r="X855" s="188"/>
      <c r="Y855" s="190"/>
      <c r="AA855" s="76"/>
      <c r="AC855" s="206"/>
      <c r="AD855" s="75"/>
      <c r="AE855" s="75"/>
      <c r="AF855" s="75"/>
      <c r="AG855" s="75"/>
      <c r="AH855" s="75"/>
      <c r="AI855" s="85"/>
      <c r="AJ855" s="75"/>
      <c r="AK855" s="85"/>
      <c r="AL855" s="85"/>
      <c r="AM855" s="75"/>
      <c r="AN855" s="75"/>
      <c r="AO855" s="75"/>
      <c r="AP855" s="85"/>
      <c r="AQ855" s="84"/>
      <c r="AR855" s="87"/>
      <c r="AT855" s="76"/>
      <c r="AV855" s="203"/>
      <c r="AW855" s="75"/>
      <c r="AX855" s="75"/>
      <c r="AY855" s="94"/>
      <c r="AZ855" s="75"/>
      <c r="BA855" s="75"/>
    </row>
    <row r="856" spans="4:53">
      <c r="D856" s="76"/>
      <c r="F856" s="206"/>
      <c r="G856" s="188"/>
      <c r="H856" s="188"/>
      <c r="I856" s="188"/>
      <c r="J856" s="188"/>
      <c r="K856" s="183"/>
      <c r="L856" s="188"/>
      <c r="M856" s="188"/>
      <c r="N856" s="189"/>
      <c r="O856" s="189"/>
      <c r="P856" s="188"/>
      <c r="Q856" s="188"/>
      <c r="R856" s="188"/>
      <c r="S856" s="188"/>
      <c r="T856" s="188"/>
      <c r="U856" s="188"/>
      <c r="V856" s="188"/>
      <c r="W856" s="188"/>
      <c r="X856" s="188"/>
      <c r="Y856" s="190"/>
      <c r="AA856" s="76"/>
      <c r="AC856" s="206"/>
      <c r="AD856" s="75"/>
      <c r="AE856" s="75"/>
      <c r="AF856" s="75"/>
      <c r="AG856" s="75"/>
      <c r="AH856" s="75"/>
      <c r="AI856" s="85"/>
      <c r="AJ856" s="75"/>
      <c r="AK856" s="85"/>
      <c r="AL856" s="85"/>
      <c r="AM856" s="75"/>
      <c r="AN856" s="75"/>
      <c r="AO856" s="75"/>
      <c r="AP856" s="85"/>
      <c r="AQ856" s="84"/>
      <c r="AR856" s="87"/>
      <c r="AT856" s="76"/>
      <c r="AV856" s="203"/>
      <c r="AW856" s="75"/>
      <c r="AX856" s="75"/>
      <c r="AY856" s="94"/>
      <c r="AZ856" s="75"/>
      <c r="BA856" s="75"/>
    </row>
    <row r="857" spans="4:53">
      <c r="D857" s="76"/>
      <c r="F857" s="206"/>
      <c r="G857" s="188"/>
      <c r="H857" s="188"/>
      <c r="I857" s="188"/>
      <c r="J857" s="188"/>
      <c r="K857" s="183"/>
      <c r="L857" s="188"/>
      <c r="M857" s="188"/>
      <c r="N857" s="189"/>
      <c r="O857" s="189"/>
      <c r="P857" s="188"/>
      <c r="Q857" s="188"/>
      <c r="R857" s="188"/>
      <c r="S857" s="188"/>
      <c r="T857" s="188"/>
      <c r="U857" s="188"/>
      <c r="V857" s="188"/>
      <c r="W857" s="188"/>
      <c r="X857" s="188"/>
      <c r="Y857" s="190"/>
      <c r="AA857" s="76"/>
      <c r="AC857" s="206"/>
      <c r="AD857" s="75"/>
      <c r="AE857" s="75"/>
      <c r="AF857" s="75"/>
      <c r="AG857" s="75"/>
      <c r="AH857" s="75"/>
      <c r="AI857" s="85"/>
      <c r="AJ857" s="75"/>
      <c r="AK857" s="85"/>
      <c r="AL857" s="85"/>
      <c r="AM857" s="75"/>
      <c r="AN857" s="75"/>
      <c r="AO857" s="75"/>
      <c r="AP857" s="85"/>
      <c r="AQ857" s="84"/>
      <c r="AR857" s="87"/>
      <c r="AT857" s="76"/>
      <c r="AV857" s="203"/>
      <c r="AW857" s="75"/>
      <c r="AX857" s="75"/>
      <c r="AY857" s="94"/>
      <c r="AZ857" s="75"/>
      <c r="BA857" s="75"/>
    </row>
    <row r="858" spans="4:53">
      <c r="D858" s="76"/>
      <c r="F858" s="206"/>
      <c r="G858" s="188"/>
      <c r="H858" s="188"/>
      <c r="I858" s="188"/>
      <c r="J858" s="188"/>
      <c r="K858" s="183"/>
      <c r="L858" s="188"/>
      <c r="M858" s="188"/>
      <c r="N858" s="189"/>
      <c r="O858" s="189"/>
      <c r="P858" s="188"/>
      <c r="Q858" s="188"/>
      <c r="R858" s="188"/>
      <c r="S858" s="188"/>
      <c r="T858" s="188"/>
      <c r="U858" s="188"/>
      <c r="V858" s="188"/>
      <c r="W858" s="188"/>
      <c r="X858" s="188"/>
      <c r="Y858" s="190"/>
      <c r="AA858" s="76"/>
      <c r="AC858" s="206"/>
      <c r="AD858" s="75"/>
      <c r="AE858" s="75"/>
      <c r="AF858" s="75"/>
      <c r="AG858" s="75"/>
      <c r="AH858" s="75"/>
      <c r="AI858" s="85"/>
      <c r="AJ858" s="75"/>
      <c r="AK858" s="85"/>
      <c r="AL858" s="85"/>
      <c r="AM858" s="75"/>
      <c r="AN858" s="75"/>
      <c r="AO858" s="75"/>
      <c r="AP858" s="85"/>
      <c r="AQ858" s="84"/>
      <c r="AR858" s="87"/>
      <c r="AT858" s="76"/>
      <c r="AV858" s="203"/>
      <c r="AW858" s="75"/>
      <c r="AX858" s="75"/>
      <c r="AY858" s="94"/>
      <c r="AZ858" s="75"/>
      <c r="BA858" s="75"/>
    </row>
    <row r="859" spans="4:53">
      <c r="D859" s="76"/>
      <c r="F859" s="206"/>
      <c r="G859" s="188"/>
      <c r="H859" s="188"/>
      <c r="I859" s="188"/>
      <c r="J859" s="188"/>
      <c r="K859" s="183"/>
      <c r="L859" s="188"/>
      <c r="M859" s="188"/>
      <c r="N859" s="189"/>
      <c r="O859" s="189"/>
      <c r="P859" s="188"/>
      <c r="Q859" s="188"/>
      <c r="R859" s="188"/>
      <c r="S859" s="188"/>
      <c r="T859" s="188"/>
      <c r="U859" s="188"/>
      <c r="V859" s="188"/>
      <c r="W859" s="188"/>
      <c r="X859" s="188"/>
      <c r="Y859" s="190"/>
      <c r="AA859" s="76"/>
      <c r="AC859" s="206"/>
      <c r="AD859" s="75"/>
      <c r="AE859" s="75"/>
      <c r="AF859" s="75"/>
      <c r="AG859" s="75"/>
      <c r="AH859" s="75"/>
      <c r="AI859" s="85"/>
      <c r="AJ859" s="75"/>
      <c r="AK859" s="85"/>
      <c r="AL859" s="85"/>
      <c r="AM859" s="75"/>
      <c r="AN859" s="75"/>
      <c r="AO859" s="75"/>
      <c r="AP859" s="85"/>
      <c r="AQ859" s="84"/>
      <c r="AR859" s="87"/>
      <c r="AT859" s="76"/>
      <c r="AV859" s="203"/>
      <c r="AW859" s="75"/>
      <c r="AX859" s="75"/>
      <c r="AY859" s="94"/>
      <c r="AZ859" s="75"/>
      <c r="BA859" s="75"/>
    </row>
    <row r="860" spans="4:53">
      <c r="D860" s="76"/>
      <c r="F860" s="206"/>
      <c r="G860" s="188"/>
      <c r="H860" s="188"/>
      <c r="I860" s="188"/>
      <c r="J860" s="188"/>
      <c r="K860" s="183"/>
      <c r="L860" s="188"/>
      <c r="M860" s="188"/>
      <c r="N860" s="189"/>
      <c r="O860" s="189"/>
      <c r="P860" s="188"/>
      <c r="Q860" s="188"/>
      <c r="R860" s="188"/>
      <c r="S860" s="188"/>
      <c r="T860" s="188"/>
      <c r="U860" s="188"/>
      <c r="V860" s="188"/>
      <c r="W860" s="188"/>
      <c r="X860" s="188"/>
      <c r="Y860" s="190"/>
      <c r="AA860" s="76"/>
      <c r="AC860" s="206"/>
      <c r="AD860" s="75"/>
      <c r="AE860" s="75"/>
      <c r="AF860" s="75"/>
      <c r="AG860" s="75"/>
      <c r="AH860" s="75"/>
      <c r="AI860" s="85"/>
      <c r="AJ860" s="75"/>
      <c r="AK860" s="85"/>
      <c r="AL860" s="85"/>
      <c r="AM860" s="75"/>
      <c r="AN860" s="75"/>
      <c r="AO860" s="75"/>
      <c r="AP860" s="85"/>
      <c r="AQ860" s="84"/>
      <c r="AR860" s="87"/>
      <c r="AT860" s="76"/>
      <c r="AV860" s="203"/>
      <c r="AW860" s="75"/>
      <c r="AX860" s="75"/>
      <c r="AY860" s="94"/>
      <c r="AZ860" s="75"/>
      <c r="BA860" s="75"/>
    </row>
    <row r="861" spans="4:53">
      <c r="D861" s="76"/>
      <c r="F861" s="206"/>
      <c r="G861" s="188"/>
      <c r="H861" s="188"/>
      <c r="I861" s="188"/>
      <c r="J861" s="188"/>
      <c r="K861" s="183"/>
      <c r="L861" s="188"/>
      <c r="M861" s="188"/>
      <c r="N861" s="189"/>
      <c r="O861" s="189"/>
      <c r="P861" s="188"/>
      <c r="Q861" s="188"/>
      <c r="R861" s="188"/>
      <c r="S861" s="188"/>
      <c r="T861" s="188"/>
      <c r="U861" s="188"/>
      <c r="V861" s="188"/>
      <c r="W861" s="188"/>
      <c r="X861" s="188"/>
      <c r="Y861" s="190"/>
      <c r="AA861" s="76"/>
      <c r="AC861" s="206"/>
      <c r="AD861" s="75"/>
      <c r="AE861" s="75"/>
      <c r="AF861" s="75"/>
      <c r="AG861" s="75"/>
      <c r="AH861" s="75"/>
      <c r="AI861" s="85"/>
      <c r="AJ861" s="75"/>
      <c r="AK861" s="85"/>
      <c r="AL861" s="85"/>
      <c r="AM861" s="75"/>
      <c r="AN861" s="75"/>
      <c r="AO861" s="75"/>
      <c r="AP861" s="85"/>
      <c r="AQ861" s="84"/>
      <c r="AR861" s="87"/>
      <c r="AT861" s="76"/>
      <c r="AV861" s="203"/>
      <c r="AW861" s="75"/>
      <c r="AX861" s="75"/>
      <c r="AY861" s="94"/>
      <c r="AZ861" s="75"/>
      <c r="BA861" s="75"/>
    </row>
    <row r="862" spans="4:53">
      <c r="D862" s="76"/>
      <c r="F862" s="206"/>
      <c r="G862" s="188"/>
      <c r="H862" s="188"/>
      <c r="I862" s="188"/>
      <c r="J862" s="188"/>
      <c r="K862" s="183"/>
      <c r="L862" s="188"/>
      <c r="M862" s="188"/>
      <c r="N862" s="189"/>
      <c r="O862" s="189"/>
      <c r="P862" s="188"/>
      <c r="Q862" s="188"/>
      <c r="R862" s="188"/>
      <c r="S862" s="188"/>
      <c r="T862" s="188"/>
      <c r="U862" s="188"/>
      <c r="V862" s="188"/>
      <c r="W862" s="188"/>
      <c r="X862" s="188"/>
      <c r="Y862" s="190"/>
      <c r="AA862" s="76"/>
      <c r="AC862" s="206"/>
      <c r="AD862" s="75"/>
      <c r="AE862" s="75"/>
      <c r="AF862" s="75"/>
      <c r="AG862" s="75"/>
      <c r="AH862" s="75"/>
      <c r="AI862" s="85"/>
      <c r="AJ862" s="75"/>
      <c r="AK862" s="85"/>
      <c r="AL862" s="85"/>
      <c r="AM862" s="75"/>
      <c r="AN862" s="75"/>
      <c r="AO862" s="75"/>
      <c r="AP862" s="85"/>
      <c r="AQ862" s="84"/>
      <c r="AR862" s="87"/>
      <c r="AT862" s="76"/>
      <c r="AV862" s="203"/>
      <c r="AW862" s="75"/>
      <c r="AX862" s="75"/>
      <c r="AY862" s="94"/>
      <c r="AZ862" s="75"/>
      <c r="BA862" s="75"/>
    </row>
    <row r="863" spans="4:53">
      <c r="D863" s="76"/>
      <c r="F863" s="206"/>
      <c r="G863" s="188"/>
      <c r="H863" s="188"/>
      <c r="I863" s="188"/>
      <c r="J863" s="188"/>
      <c r="K863" s="183"/>
      <c r="L863" s="188"/>
      <c r="M863" s="188"/>
      <c r="N863" s="189"/>
      <c r="O863" s="189"/>
      <c r="P863" s="188"/>
      <c r="Q863" s="188"/>
      <c r="R863" s="188"/>
      <c r="S863" s="188"/>
      <c r="T863" s="188"/>
      <c r="U863" s="188"/>
      <c r="V863" s="188"/>
      <c r="W863" s="188"/>
      <c r="X863" s="188"/>
      <c r="Y863" s="190"/>
      <c r="AA863" s="76"/>
      <c r="AC863" s="206"/>
      <c r="AD863" s="75"/>
      <c r="AE863" s="75"/>
      <c r="AF863" s="75"/>
      <c r="AG863" s="75"/>
      <c r="AH863" s="75"/>
      <c r="AI863" s="85"/>
      <c r="AJ863" s="75"/>
      <c r="AK863" s="85"/>
      <c r="AL863" s="85"/>
      <c r="AM863" s="75"/>
      <c r="AN863" s="75"/>
      <c r="AO863" s="75"/>
      <c r="AP863" s="85"/>
      <c r="AQ863" s="84"/>
      <c r="AR863" s="87"/>
      <c r="AT863" s="76"/>
      <c r="AV863" s="203"/>
      <c r="AW863" s="75"/>
      <c r="AX863" s="75"/>
      <c r="AY863" s="94"/>
      <c r="AZ863" s="75"/>
      <c r="BA863" s="75"/>
    </row>
    <row r="864" spans="4:53">
      <c r="D864" s="76"/>
      <c r="F864" s="206"/>
      <c r="G864" s="188"/>
      <c r="H864" s="188"/>
      <c r="I864" s="188"/>
      <c r="J864" s="188"/>
      <c r="K864" s="183"/>
      <c r="L864" s="188"/>
      <c r="M864" s="188"/>
      <c r="N864" s="189"/>
      <c r="O864" s="189"/>
      <c r="P864" s="188"/>
      <c r="Q864" s="188"/>
      <c r="R864" s="188"/>
      <c r="S864" s="188"/>
      <c r="T864" s="188"/>
      <c r="U864" s="188"/>
      <c r="V864" s="188"/>
      <c r="W864" s="188"/>
      <c r="X864" s="188"/>
      <c r="Y864" s="190"/>
      <c r="AA864" s="76"/>
      <c r="AC864" s="206"/>
      <c r="AD864" s="75"/>
      <c r="AE864" s="75"/>
      <c r="AF864" s="75"/>
      <c r="AG864" s="75"/>
      <c r="AH864" s="75"/>
      <c r="AI864" s="85"/>
      <c r="AJ864" s="75"/>
      <c r="AK864" s="85"/>
      <c r="AL864" s="85"/>
      <c r="AM864" s="75"/>
      <c r="AN864" s="75"/>
      <c r="AO864" s="75"/>
      <c r="AP864" s="85"/>
      <c r="AQ864" s="84"/>
      <c r="AR864" s="87"/>
      <c r="AT864" s="76"/>
      <c r="AV864" s="203"/>
      <c r="AW864" s="75"/>
      <c r="AX864" s="75"/>
      <c r="AY864" s="94"/>
      <c r="AZ864" s="75"/>
      <c r="BA864" s="75"/>
    </row>
    <row r="865" spans="4:53">
      <c r="D865" s="76"/>
      <c r="F865" s="206"/>
      <c r="G865" s="188"/>
      <c r="H865" s="188"/>
      <c r="I865" s="188"/>
      <c r="J865" s="188"/>
      <c r="K865" s="183"/>
      <c r="L865" s="188"/>
      <c r="M865" s="188"/>
      <c r="N865" s="189"/>
      <c r="O865" s="189"/>
      <c r="P865" s="188"/>
      <c r="Q865" s="188"/>
      <c r="R865" s="188"/>
      <c r="S865" s="188"/>
      <c r="T865" s="188"/>
      <c r="U865" s="188"/>
      <c r="V865" s="188"/>
      <c r="W865" s="188"/>
      <c r="X865" s="188"/>
      <c r="Y865" s="190"/>
      <c r="AA865" s="76"/>
      <c r="AC865" s="206"/>
      <c r="AD865" s="75"/>
      <c r="AE865" s="75"/>
      <c r="AF865" s="75"/>
      <c r="AG865" s="75"/>
      <c r="AH865" s="75"/>
      <c r="AI865" s="85"/>
      <c r="AJ865" s="75"/>
      <c r="AK865" s="85"/>
      <c r="AL865" s="85"/>
      <c r="AM865" s="75"/>
      <c r="AN865" s="75"/>
      <c r="AO865" s="75"/>
      <c r="AP865" s="85"/>
      <c r="AQ865" s="84"/>
      <c r="AR865" s="87"/>
      <c r="AT865" s="76"/>
      <c r="AV865" s="203"/>
      <c r="AW865" s="75"/>
      <c r="AX865" s="75"/>
      <c r="AY865" s="94"/>
      <c r="AZ865" s="75"/>
      <c r="BA865" s="75"/>
    </row>
    <row r="866" spans="4:53">
      <c r="D866" s="76"/>
      <c r="F866" s="206"/>
      <c r="G866" s="188"/>
      <c r="H866" s="188"/>
      <c r="I866" s="188"/>
      <c r="J866" s="188"/>
      <c r="K866" s="183"/>
      <c r="L866" s="188"/>
      <c r="M866" s="188"/>
      <c r="N866" s="189"/>
      <c r="O866" s="189"/>
      <c r="P866" s="188"/>
      <c r="Q866" s="188"/>
      <c r="R866" s="188"/>
      <c r="S866" s="188"/>
      <c r="T866" s="188"/>
      <c r="U866" s="188"/>
      <c r="V866" s="188"/>
      <c r="W866" s="188"/>
      <c r="X866" s="188"/>
      <c r="Y866" s="190"/>
      <c r="AA866" s="76"/>
      <c r="AC866" s="206"/>
      <c r="AD866" s="75"/>
      <c r="AE866" s="75"/>
      <c r="AF866" s="75"/>
      <c r="AG866" s="75"/>
      <c r="AH866" s="75"/>
      <c r="AI866" s="85"/>
      <c r="AJ866" s="75"/>
      <c r="AK866" s="85"/>
      <c r="AL866" s="85"/>
      <c r="AM866" s="75"/>
      <c r="AN866" s="75"/>
      <c r="AO866" s="75"/>
      <c r="AP866" s="85"/>
      <c r="AQ866" s="84"/>
      <c r="AR866" s="87"/>
      <c r="AT866" s="76"/>
      <c r="AV866" s="203"/>
      <c r="AW866" s="75"/>
      <c r="AX866" s="75"/>
      <c r="AY866" s="94"/>
      <c r="AZ866" s="75"/>
      <c r="BA866" s="75"/>
    </row>
    <row r="867" spans="4:53">
      <c r="D867" s="76"/>
      <c r="F867" s="206"/>
      <c r="G867" s="188"/>
      <c r="H867" s="188"/>
      <c r="I867" s="188"/>
      <c r="J867" s="188"/>
      <c r="K867" s="183"/>
      <c r="L867" s="188"/>
      <c r="M867" s="188"/>
      <c r="N867" s="189"/>
      <c r="O867" s="189"/>
      <c r="P867" s="188"/>
      <c r="Q867" s="188"/>
      <c r="R867" s="188"/>
      <c r="S867" s="188"/>
      <c r="T867" s="188"/>
      <c r="U867" s="188"/>
      <c r="V867" s="188"/>
      <c r="W867" s="188"/>
      <c r="X867" s="188"/>
      <c r="Y867" s="190"/>
      <c r="AA867" s="76"/>
      <c r="AC867" s="206"/>
      <c r="AD867" s="75"/>
      <c r="AE867" s="75"/>
      <c r="AF867" s="75"/>
      <c r="AG867" s="75"/>
      <c r="AH867" s="75"/>
      <c r="AI867" s="85"/>
      <c r="AJ867" s="75"/>
      <c r="AK867" s="85"/>
      <c r="AL867" s="85"/>
      <c r="AM867" s="75"/>
      <c r="AN867" s="75"/>
      <c r="AO867" s="75"/>
      <c r="AP867" s="85"/>
      <c r="AQ867" s="84"/>
      <c r="AR867" s="87"/>
      <c r="AT867" s="76"/>
      <c r="AV867" s="203"/>
      <c r="AW867" s="75"/>
      <c r="AX867" s="75"/>
      <c r="AY867" s="94"/>
      <c r="AZ867" s="75"/>
      <c r="BA867" s="75"/>
    </row>
    <row r="868" spans="4:53">
      <c r="D868" s="76"/>
      <c r="F868" s="206"/>
      <c r="G868" s="188"/>
      <c r="H868" s="188"/>
      <c r="I868" s="188"/>
      <c r="J868" s="188"/>
      <c r="K868" s="183"/>
      <c r="L868" s="188"/>
      <c r="M868" s="188"/>
      <c r="N868" s="189"/>
      <c r="O868" s="189"/>
      <c r="P868" s="188"/>
      <c r="Q868" s="188"/>
      <c r="R868" s="188"/>
      <c r="S868" s="188"/>
      <c r="T868" s="188"/>
      <c r="U868" s="188"/>
      <c r="V868" s="188"/>
      <c r="W868" s="188"/>
      <c r="X868" s="188"/>
      <c r="Y868" s="190"/>
      <c r="AA868" s="76"/>
      <c r="AC868" s="206"/>
      <c r="AD868" s="75"/>
      <c r="AE868" s="75"/>
      <c r="AF868" s="75"/>
      <c r="AG868" s="75"/>
      <c r="AH868" s="75"/>
      <c r="AI868" s="85"/>
      <c r="AJ868" s="75"/>
      <c r="AK868" s="85"/>
      <c r="AL868" s="85"/>
      <c r="AM868" s="75"/>
      <c r="AN868" s="75"/>
      <c r="AO868" s="75"/>
      <c r="AP868" s="85"/>
      <c r="AQ868" s="84"/>
      <c r="AR868" s="87"/>
      <c r="AT868" s="76"/>
      <c r="AV868" s="203"/>
      <c r="AW868" s="75"/>
      <c r="AX868" s="75"/>
      <c r="AY868" s="94"/>
      <c r="AZ868" s="75"/>
      <c r="BA868" s="75"/>
    </row>
    <row r="869" spans="4:53">
      <c r="D869" s="76"/>
      <c r="F869" s="206"/>
      <c r="G869" s="188"/>
      <c r="H869" s="188"/>
      <c r="I869" s="188"/>
      <c r="J869" s="188"/>
      <c r="K869" s="183"/>
      <c r="L869" s="188"/>
      <c r="M869" s="188"/>
      <c r="N869" s="189"/>
      <c r="O869" s="189"/>
      <c r="P869" s="188"/>
      <c r="Q869" s="188"/>
      <c r="R869" s="188"/>
      <c r="S869" s="188"/>
      <c r="T869" s="188"/>
      <c r="U869" s="188"/>
      <c r="V869" s="188"/>
      <c r="W869" s="188"/>
      <c r="X869" s="188"/>
      <c r="Y869" s="190"/>
      <c r="AA869" s="76"/>
      <c r="AC869" s="206"/>
      <c r="AD869" s="75"/>
      <c r="AE869" s="75"/>
      <c r="AF869" s="75"/>
      <c r="AG869" s="75"/>
      <c r="AH869" s="75"/>
      <c r="AI869" s="85"/>
      <c r="AJ869" s="75"/>
      <c r="AK869" s="85"/>
      <c r="AL869" s="85"/>
      <c r="AM869" s="75"/>
      <c r="AN869" s="75"/>
      <c r="AO869" s="75"/>
      <c r="AP869" s="85"/>
      <c r="AQ869" s="84"/>
      <c r="AR869" s="87"/>
      <c r="AT869" s="76"/>
      <c r="AV869" s="203"/>
      <c r="AW869" s="75"/>
      <c r="AX869" s="75"/>
      <c r="AY869" s="94"/>
      <c r="AZ869" s="75"/>
      <c r="BA869" s="75"/>
    </row>
    <row r="870" spans="4:53">
      <c r="D870" s="76"/>
      <c r="F870" s="206"/>
      <c r="G870" s="188"/>
      <c r="H870" s="188"/>
      <c r="I870" s="188"/>
      <c r="J870" s="188"/>
      <c r="K870" s="183"/>
      <c r="L870" s="188"/>
      <c r="M870" s="188"/>
      <c r="N870" s="189"/>
      <c r="O870" s="189"/>
      <c r="P870" s="188"/>
      <c r="Q870" s="188"/>
      <c r="R870" s="188"/>
      <c r="S870" s="188"/>
      <c r="T870" s="188"/>
      <c r="U870" s="188"/>
      <c r="V870" s="188"/>
      <c r="W870" s="188"/>
      <c r="X870" s="188"/>
      <c r="Y870" s="190"/>
      <c r="AA870" s="76"/>
      <c r="AC870" s="206"/>
      <c r="AD870" s="75"/>
      <c r="AE870" s="75"/>
      <c r="AF870" s="75"/>
      <c r="AG870" s="75"/>
      <c r="AH870" s="75"/>
      <c r="AI870" s="85"/>
      <c r="AJ870" s="75"/>
      <c r="AK870" s="85"/>
      <c r="AL870" s="85"/>
      <c r="AM870" s="75"/>
      <c r="AN870" s="75"/>
      <c r="AO870" s="75"/>
      <c r="AP870" s="85"/>
      <c r="AQ870" s="84"/>
      <c r="AR870" s="87"/>
      <c r="AT870" s="76"/>
      <c r="AV870" s="203"/>
      <c r="AW870" s="75"/>
      <c r="AX870" s="75"/>
      <c r="AY870" s="94"/>
      <c r="AZ870" s="75"/>
      <c r="BA870" s="75"/>
    </row>
    <row r="871" spans="4:53">
      <c r="D871" s="76"/>
      <c r="F871" s="206"/>
      <c r="G871" s="188"/>
      <c r="H871" s="188"/>
      <c r="I871" s="188"/>
      <c r="J871" s="188"/>
      <c r="K871" s="183"/>
      <c r="L871" s="188"/>
      <c r="M871" s="188"/>
      <c r="N871" s="189"/>
      <c r="O871" s="189"/>
      <c r="P871" s="188"/>
      <c r="Q871" s="188"/>
      <c r="R871" s="188"/>
      <c r="S871" s="188"/>
      <c r="T871" s="188"/>
      <c r="U871" s="188"/>
      <c r="V871" s="188"/>
      <c r="W871" s="188"/>
      <c r="X871" s="188"/>
      <c r="Y871" s="190"/>
      <c r="AA871" s="76"/>
      <c r="AC871" s="206"/>
      <c r="AD871" s="75"/>
      <c r="AE871" s="75"/>
      <c r="AF871" s="75"/>
      <c r="AG871" s="75"/>
      <c r="AH871" s="75"/>
      <c r="AI871" s="85"/>
      <c r="AJ871" s="75"/>
      <c r="AK871" s="85"/>
      <c r="AL871" s="85"/>
      <c r="AM871" s="75"/>
      <c r="AN871" s="75"/>
      <c r="AO871" s="75"/>
      <c r="AP871" s="85"/>
      <c r="AQ871" s="84"/>
      <c r="AR871" s="87"/>
      <c r="AT871" s="76"/>
      <c r="AV871" s="203"/>
      <c r="AW871" s="75"/>
      <c r="AX871" s="75"/>
      <c r="AY871" s="94"/>
      <c r="AZ871" s="75"/>
      <c r="BA871" s="75"/>
    </row>
    <row r="872" spans="4:53">
      <c r="D872" s="76"/>
      <c r="F872" s="206"/>
      <c r="G872" s="188"/>
      <c r="H872" s="188"/>
      <c r="I872" s="188"/>
      <c r="J872" s="188"/>
      <c r="K872" s="183"/>
      <c r="L872" s="188"/>
      <c r="M872" s="188"/>
      <c r="N872" s="189"/>
      <c r="O872" s="189"/>
      <c r="P872" s="188"/>
      <c r="Q872" s="188"/>
      <c r="R872" s="188"/>
      <c r="S872" s="188"/>
      <c r="T872" s="188"/>
      <c r="U872" s="188"/>
      <c r="V872" s="188"/>
      <c r="W872" s="188"/>
      <c r="X872" s="188"/>
      <c r="Y872" s="190"/>
      <c r="AA872" s="76"/>
      <c r="AC872" s="206"/>
      <c r="AD872" s="75"/>
      <c r="AE872" s="75"/>
      <c r="AF872" s="75"/>
      <c r="AG872" s="75"/>
      <c r="AH872" s="75"/>
      <c r="AI872" s="85"/>
      <c r="AJ872" s="75"/>
      <c r="AK872" s="85"/>
      <c r="AL872" s="85"/>
      <c r="AM872" s="75"/>
      <c r="AN872" s="75"/>
      <c r="AO872" s="75"/>
      <c r="AP872" s="85"/>
      <c r="AQ872" s="84"/>
      <c r="AR872" s="87"/>
      <c r="AT872" s="76"/>
      <c r="AV872" s="203"/>
      <c r="AW872" s="75"/>
      <c r="AX872" s="75"/>
      <c r="AY872" s="94"/>
      <c r="AZ872" s="75"/>
      <c r="BA872" s="75"/>
    </row>
    <row r="873" spans="4:53">
      <c r="D873" s="76"/>
      <c r="F873" s="206"/>
      <c r="G873" s="188"/>
      <c r="H873" s="188"/>
      <c r="I873" s="188"/>
      <c r="J873" s="188"/>
      <c r="K873" s="183"/>
      <c r="L873" s="188"/>
      <c r="M873" s="188"/>
      <c r="N873" s="189"/>
      <c r="O873" s="189"/>
      <c r="P873" s="188"/>
      <c r="Q873" s="188"/>
      <c r="R873" s="188"/>
      <c r="S873" s="188"/>
      <c r="T873" s="188"/>
      <c r="U873" s="188"/>
      <c r="V873" s="188"/>
      <c r="W873" s="188"/>
      <c r="X873" s="188"/>
      <c r="Y873" s="190"/>
      <c r="AA873" s="76"/>
      <c r="AC873" s="206"/>
      <c r="AD873" s="75"/>
      <c r="AE873" s="75"/>
      <c r="AF873" s="75"/>
      <c r="AG873" s="75"/>
      <c r="AH873" s="75"/>
      <c r="AI873" s="85"/>
      <c r="AJ873" s="75"/>
      <c r="AK873" s="85"/>
      <c r="AL873" s="85"/>
      <c r="AM873" s="75"/>
      <c r="AN873" s="75"/>
      <c r="AO873" s="75"/>
      <c r="AP873" s="85"/>
      <c r="AQ873" s="84"/>
      <c r="AR873" s="87"/>
      <c r="AT873" s="76"/>
      <c r="AV873" s="203"/>
      <c r="AW873" s="75"/>
      <c r="AX873" s="75"/>
      <c r="AY873" s="94"/>
      <c r="AZ873" s="75"/>
      <c r="BA873" s="75"/>
    </row>
    <row r="874" spans="4:53">
      <c r="D874" s="76"/>
      <c r="F874" s="206"/>
      <c r="G874" s="188"/>
      <c r="H874" s="188"/>
      <c r="I874" s="188"/>
      <c r="J874" s="188"/>
      <c r="K874" s="183"/>
      <c r="L874" s="188"/>
      <c r="M874" s="188"/>
      <c r="N874" s="189"/>
      <c r="O874" s="189"/>
      <c r="P874" s="188"/>
      <c r="Q874" s="188"/>
      <c r="R874" s="188"/>
      <c r="S874" s="188"/>
      <c r="T874" s="188"/>
      <c r="U874" s="188"/>
      <c r="V874" s="188"/>
      <c r="W874" s="188"/>
      <c r="X874" s="188"/>
      <c r="Y874" s="190"/>
      <c r="AA874" s="76"/>
      <c r="AC874" s="206"/>
      <c r="AD874" s="75"/>
      <c r="AE874" s="75"/>
      <c r="AF874" s="75"/>
      <c r="AG874" s="75"/>
      <c r="AH874" s="75"/>
      <c r="AI874" s="85"/>
      <c r="AJ874" s="75"/>
      <c r="AK874" s="85"/>
      <c r="AL874" s="85"/>
      <c r="AM874" s="75"/>
      <c r="AN874" s="75"/>
      <c r="AO874" s="75"/>
      <c r="AP874" s="85"/>
      <c r="AQ874" s="84"/>
      <c r="AR874" s="87"/>
      <c r="AT874" s="76"/>
      <c r="AV874" s="203"/>
      <c r="AW874" s="75"/>
      <c r="AX874" s="75"/>
      <c r="AY874" s="94"/>
      <c r="AZ874" s="75"/>
      <c r="BA874" s="75"/>
    </row>
    <row r="875" spans="4:53">
      <c r="D875" s="76"/>
      <c r="F875" s="206"/>
      <c r="G875" s="188"/>
      <c r="H875" s="188"/>
      <c r="I875" s="188"/>
      <c r="J875" s="188"/>
      <c r="K875" s="183"/>
      <c r="L875" s="188"/>
      <c r="M875" s="188"/>
      <c r="N875" s="189"/>
      <c r="O875" s="189"/>
      <c r="P875" s="188"/>
      <c r="Q875" s="188"/>
      <c r="R875" s="188"/>
      <c r="S875" s="188"/>
      <c r="T875" s="188"/>
      <c r="U875" s="188"/>
      <c r="V875" s="188"/>
      <c r="W875" s="188"/>
      <c r="X875" s="188"/>
      <c r="Y875" s="190"/>
      <c r="AA875" s="76"/>
      <c r="AC875" s="206"/>
      <c r="AD875" s="75"/>
      <c r="AE875" s="75"/>
      <c r="AF875" s="75"/>
      <c r="AG875" s="75"/>
      <c r="AH875" s="75"/>
      <c r="AI875" s="85"/>
      <c r="AJ875" s="75"/>
      <c r="AK875" s="85"/>
      <c r="AL875" s="85"/>
      <c r="AM875" s="75"/>
      <c r="AN875" s="75"/>
      <c r="AO875" s="75"/>
      <c r="AP875" s="85"/>
      <c r="AQ875" s="84"/>
      <c r="AR875" s="87"/>
      <c r="AT875" s="76"/>
      <c r="AV875" s="203"/>
      <c r="AW875" s="75"/>
      <c r="AX875" s="75"/>
      <c r="AY875" s="94"/>
      <c r="AZ875" s="75"/>
      <c r="BA875" s="75"/>
    </row>
    <row r="876" spans="4:53">
      <c r="D876" s="76"/>
      <c r="F876" s="206"/>
      <c r="G876" s="188"/>
      <c r="H876" s="188"/>
      <c r="I876" s="188"/>
      <c r="J876" s="188"/>
      <c r="K876" s="183"/>
      <c r="L876" s="188"/>
      <c r="M876" s="188"/>
      <c r="N876" s="189"/>
      <c r="O876" s="189"/>
      <c r="P876" s="188"/>
      <c r="Q876" s="188"/>
      <c r="R876" s="188"/>
      <c r="S876" s="188"/>
      <c r="T876" s="188"/>
      <c r="U876" s="188"/>
      <c r="V876" s="188"/>
      <c r="W876" s="188"/>
      <c r="X876" s="188"/>
      <c r="Y876" s="190"/>
      <c r="AA876" s="76"/>
      <c r="AC876" s="206"/>
      <c r="AD876" s="75"/>
      <c r="AE876" s="75"/>
      <c r="AF876" s="75"/>
      <c r="AG876" s="75"/>
      <c r="AH876" s="75"/>
      <c r="AI876" s="85"/>
      <c r="AJ876" s="75"/>
      <c r="AK876" s="85"/>
      <c r="AL876" s="85"/>
      <c r="AM876" s="75"/>
      <c r="AN876" s="75"/>
      <c r="AO876" s="75"/>
      <c r="AP876" s="85"/>
      <c r="AQ876" s="84"/>
      <c r="AR876" s="87"/>
      <c r="AT876" s="76"/>
      <c r="AV876" s="203"/>
      <c r="AW876" s="75"/>
      <c r="AX876" s="75"/>
      <c r="AY876" s="94"/>
      <c r="AZ876" s="75"/>
      <c r="BA876" s="75"/>
    </row>
    <row r="877" spans="4:53">
      <c r="D877" s="76"/>
      <c r="F877" s="206"/>
      <c r="G877" s="188"/>
      <c r="H877" s="188"/>
      <c r="I877" s="188"/>
      <c r="J877" s="188"/>
      <c r="K877" s="183"/>
      <c r="L877" s="188"/>
      <c r="M877" s="188"/>
      <c r="N877" s="189"/>
      <c r="O877" s="189"/>
      <c r="P877" s="188"/>
      <c r="Q877" s="188"/>
      <c r="R877" s="188"/>
      <c r="S877" s="188"/>
      <c r="T877" s="188"/>
      <c r="U877" s="188"/>
      <c r="V877" s="188"/>
      <c r="W877" s="188"/>
      <c r="X877" s="188"/>
      <c r="Y877" s="190"/>
      <c r="AA877" s="76"/>
      <c r="AC877" s="206"/>
      <c r="AD877" s="75"/>
      <c r="AE877" s="75"/>
      <c r="AF877" s="75"/>
      <c r="AG877" s="75"/>
      <c r="AH877" s="75"/>
      <c r="AI877" s="85"/>
      <c r="AJ877" s="75"/>
      <c r="AK877" s="85"/>
      <c r="AL877" s="85"/>
      <c r="AM877" s="75"/>
      <c r="AN877" s="75"/>
      <c r="AO877" s="75"/>
      <c r="AP877" s="85"/>
      <c r="AQ877" s="84"/>
      <c r="AR877" s="87"/>
      <c r="AT877" s="76"/>
      <c r="AV877" s="203"/>
      <c r="AW877" s="75"/>
      <c r="AX877" s="75"/>
      <c r="AY877" s="94"/>
      <c r="AZ877" s="75"/>
      <c r="BA877" s="75"/>
    </row>
    <row r="878" spans="4:53">
      <c r="D878" s="76"/>
      <c r="F878" s="206"/>
      <c r="G878" s="188"/>
      <c r="H878" s="188"/>
      <c r="I878" s="188"/>
      <c r="J878" s="188"/>
      <c r="K878" s="183"/>
      <c r="L878" s="188"/>
      <c r="M878" s="188"/>
      <c r="N878" s="189"/>
      <c r="O878" s="189"/>
      <c r="P878" s="188"/>
      <c r="Q878" s="188"/>
      <c r="R878" s="188"/>
      <c r="S878" s="188"/>
      <c r="T878" s="188"/>
      <c r="U878" s="188"/>
      <c r="V878" s="188"/>
      <c r="W878" s="188"/>
      <c r="X878" s="188"/>
      <c r="Y878" s="190"/>
      <c r="AA878" s="76"/>
      <c r="AC878" s="206"/>
      <c r="AD878" s="75"/>
      <c r="AE878" s="75"/>
      <c r="AF878" s="75"/>
      <c r="AG878" s="75"/>
      <c r="AH878" s="75"/>
      <c r="AI878" s="85"/>
      <c r="AJ878" s="75"/>
      <c r="AK878" s="85"/>
      <c r="AL878" s="85"/>
      <c r="AM878" s="75"/>
      <c r="AN878" s="75"/>
      <c r="AO878" s="75"/>
      <c r="AP878" s="85"/>
      <c r="AQ878" s="84"/>
      <c r="AR878" s="87"/>
      <c r="AT878" s="76"/>
      <c r="AV878" s="203"/>
      <c r="AW878" s="75"/>
      <c r="AX878" s="75"/>
      <c r="AY878" s="94"/>
      <c r="AZ878" s="75"/>
      <c r="BA878" s="75"/>
    </row>
    <row r="879" spans="4:53">
      <c r="D879" s="76"/>
      <c r="F879" s="206"/>
      <c r="G879" s="188"/>
      <c r="H879" s="188"/>
      <c r="I879" s="188"/>
      <c r="J879" s="188"/>
      <c r="K879" s="183"/>
      <c r="L879" s="188"/>
      <c r="M879" s="188"/>
      <c r="N879" s="189"/>
      <c r="O879" s="189"/>
      <c r="P879" s="188"/>
      <c r="Q879" s="188"/>
      <c r="R879" s="188"/>
      <c r="S879" s="188"/>
      <c r="T879" s="188"/>
      <c r="U879" s="188"/>
      <c r="V879" s="188"/>
      <c r="W879" s="188"/>
      <c r="X879" s="188"/>
      <c r="Y879" s="190"/>
      <c r="AA879" s="76"/>
      <c r="AC879" s="206"/>
      <c r="AD879" s="75"/>
      <c r="AE879" s="75"/>
      <c r="AF879" s="75"/>
      <c r="AG879" s="75"/>
      <c r="AH879" s="75"/>
      <c r="AI879" s="85"/>
      <c r="AJ879" s="75"/>
      <c r="AK879" s="85"/>
      <c r="AL879" s="85"/>
      <c r="AM879" s="75"/>
      <c r="AN879" s="75"/>
      <c r="AO879" s="75"/>
      <c r="AP879" s="85"/>
      <c r="AQ879" s="84"/>
      <c r="AR879" s="87"/>
      <c r="AT879" s="76"/>
      <c r="AV879" s="203"/>
      <c r="AW879" s="75"/>
      <c r="AX879" s="75"/>
      <c r="AY879" s="94"/>
      <c r="AZ879" s="75"/>
      <c r="BA879" s="75"/>
    </row>
    <row r="880" spans="4:53">
      <c r="D880" s="76"/>
      <c r="F880" s="206"/>
      <c r="G880" s="188"/>
      <c r="H880" s="188"/>
      <c r="I880" s="188"/>
      <c r="J880" s="188"/>
      <c r="K880" s="183"/>
      <c r="L880" s="188"/>
      <c r="M880" s="188"/>
      <c r="N880" s="189"/>
      <c r="O880" s="189"/>
      <c r="P880" s="188"/>
      <c r="Q880" s="188"/>
      <c r="R880" s="188"/>
      <c r="S880" s="188"/>
      <c r="T880" s="188"/>
      <c r="U880" s="188"/>
      <c r="V880" s="188"/>
      <c r="W880" s="188"/>
      <c r="X880" s="188"/>
      <c r="Y880" s="190"/>
      <c r="AA880" s="76"/>
      <c r="AC880" s="206"/>
      <c r="AD880" s="75"/>
      <c r="AE880" s="75"/>
      <c r="AF880" s="75"/>
      <c r="AG880" s="75"/>
      <c r="AH880" s="75"/>
      <c r="AI880" s="85"/>
      <c r="AJ880" s="75"/>
      <c r="AK880" s="85"/>
      <c r="AL880" s="85"/>
      <c r="AM880" s="75"/>
      <c r="AN880" s="75"/>
      <c r="AO880" s="75"/>
      <c r="AP880" s="85"/>
      <c r="AQ880" s="84"/>
      <c r="AR880" s="87"/>
      <c r="AT880" s="76"/>
      <c r="AV880" s="203"/>
      <c r="AW880" s="75"/>
      <c r="AX880" s="75"/>
      <c r="AY880" s="94"/>
      <c r="AZ880" s="75"/>
      <c r="BA880" s="75"/>
    </row>
    <row r="881" spans="4:53">
      <c r="D881" s="76"/>
      <c r="F881" s="206"/>
      <c r="G881" s="188"/>
      <c r="H881" s="188"/>
      <c r="I881" s="188"/>
      <c r="J881" s="188"/>
      <c r="K881" s="183"/>
      <c r="L881" s="188"/>
      <c r="M881" s="188"/>
      <c r="N881" s="189"/>
      <c r="O881" s="189"/>
      <c r="P881" s="188"/>
      <c r="Q881" s="188"/>
      <c r="R881" s="188"/>
      <c r="S881" s="188"/>
      <c r="T881" s="188"/>
      <c r="U881" s="188"/>
      <c r="V881" s="188"/>
      <c r="W881" s="188"/>
      <c r="X881" s="188"/>
      <c r="Y881" s="190"/>
      <c r="AA881" s="76"/>
      <c r="AC881" s="206"/>
      <c r="AD881" s="75"/>
      <c r="AE881" s="75"/>
      <c r="AF881" s="75"/>
      <c r="AG881" s="75"/>
      <c r="AH881" s="75"/>
      <c r="AI881" s="85"/>
      <c r="AJ881" s="75"/>
      <c r="AK881" s="85"/>
      <c r="AL881" s="85"/>
      <c r="AM881" s="75"/>
      <c r="AN881" s="75"/>
      <c r="AO881" s="75"/>
      <c r="AP881" s="85"/>
      <c r="AQ881" s="84"/>
      <c r="AR881" s="87"/>
      <c r="AT881" s="76"/>
      <c r="AV881" s="203"/>
      <c r="AW881" s="75"/>
      <c r="AX881" s="75"/>
      <c r="AY881" s="94"/>
      <c r="AZ881" s="75"/>
      <c r="BA881" s="75"/>
    </row>
    <row r="882" spans="4:53">
      <c r="D882" s="76"/>
      <c r="F882" s="206"/>
      <c r="G882" s="188"/>
      <c r="H882" s="188"/>
      <c r="I882" s="188"/>
      <c r="J882" s="188"/>
      <c r="K882" s="183"/>
      <c r="L882" s="188"/>
      <c r="M882" s="188"/>
      <c r="N882" s="189"/>
      <c r="O882" s="189"/>
      <c r="P882" s="188"/>
      <c r="Q882" s="188"/>
      <c r="R882" s="188"/>
      <c r="S882" s="188"/>
      <c r="T882" s="188"/>
      <c r="U882" s="188"/>
      <c r="V882" s="188"/>
      <c r="W882" s="188"/>
      <c r="X882" s="188"/>
      <c r="Y882" s="190"/>
      <c r="AA882" s="76"/>
      <c r="AC882" s="206"/>
      <c r="AD882" s="75"/>
      <c r="AE882" s="75"/>
      <c r="AF882" s="75"/>
      <c r="AG882" s="75"/>
      <c r="AH882" s="75"/>
      <c r="AI882" s="85"/>
      <c r="AJ882" s="75"/>
      <c r="AK882" s="85"/>
      <c r="AL882" s="85"/>
      <c r="AM882" s="75"/>
      <c r="AN882" s="75"/>
      <c r="AO882" s="75"/>
      <c r="AP882" s="85"/>
      <c r="AQ882" s="84"/>
      <c r="AR882" s="87"/>
      <c r="AT882" s="76"/>
      <c r="AV882" s="203"/>
      <c r="AW882" s="75"/>
      <c r="AX882" s="75"/>
      <c r="AY882" s="94"/>
      <c r="AZ882" s="75"/>
      <c r="BA882" s="75"/>
    </row>
    <row r="883" spans="4:53">
      <c r="D883" s="76"/>
      <c r="F883" s="206"/>
      <c r="G883" s="188"/>
      <c r="H883" s="188"/>
      <c r="I883" s="188"/>
      <c r="J883" s="188"/>
      <c r="K883" s="183"/>
      <c r="L883" s="188"/>
      <c r="M883" s="188"/>
      <c r="N883" s="189"/>
      <c r="O883" s="189"/>
      <c r="P883" s="188"/>
      <c r="Q883" s="188"/>
      <c r="R883" s="188"/>
      <c r="S883" s="188"/>
      <c r="T883" s="188"/>
      <c r="U883" s="188"/>
      <c r="V883" s="188"/>
      <c r="W883" s="188"/>
      <c r="X883" s="188"/>
      <c r="Y883" s="190"/>
      <c r="AA883" s="76"/>
      <c r="AC883" s="206"/>
      <c r="AD883" s="75"/>
      <c r="AE883" s="75"/>
      <c r="AF883" s="75"/>
      <c r="AG883" s="75"/>
      <c r="AH883" s="75"/>
      <c r="AI883" s="85"/>
      <c r="AJ883" s="75"/>
      <c r="AK883" s="85"/>
      <c r="AL883" s="85"/>
      <c r="AM883" s="75"/>
      <c r="AN883" s="75"/>
      <c r="AO883" s="75"/>
      <c r="AP883" s="85"/>
      <c r="AQ883" s="84"/>
      <c r="AR883" s="87"/>
      <c r="AT883" s="76"/>
      <c r="AV883" s="203"/>
      <c r="AW883" s="75"/>
      <c r="AX883" s="75"/>
      <c r="AY883" s="94"/>
      <c r="AZ883" s="75"/>
      <c r="BA883" s="75"/>
    </row>
    <row r="884" spans="4:53">
      <c r="D884" s="76"/>
      <c r="F884" s="206"/>
      <c r="G884" s="188"/>
      <c r="H884" s="188"/>
      <c r="I884" s="188"/>
      <c r="J884" s="188"/>
      <c r="K884" s="183"/>
      <c r="L884" s="188"/>
      <c r="M884" s="188"/>
      <c r="N884" s="189"/>
      <c r="O884" s="189"/>
      <c r="P884" s="188"/>
      <c r="Q884" s="188"/>
      <c r="R884" s="188"/>
      <c r="S884" s="188"/>
      <c r="T884" s="188"/>
      <c r="U884" s="188"/>
      <c r="V884" s="188"/>
      <c r="W884" s="188"/>
      <c r="X884" s="188"/>
      <c r="Y884" s="190"/>
      <c r="AA884" s="76"/>
      <c r="AC884" s="206"/>
      <c r="AD884" s="75"/>
      <c r="AE884" s="75"/>
      <c r="AF884" s="75"/>
      <c r="AG884" s="75"/>
      <c r="AH884" s="75"/>
      <c r="AI884" s="85"/>
      <c r="AJ884" s="75"/>
      <c r="AK884" s="85"/>
      <c r="AL884" s="85"/>
      <c r="AM884" s="75"/>
      <c r="AN884" s="75"/>
      <c r="AO884" s="75"/>
      <c r="AP884" s="85"/>
      <c r="AQ884" s="84"/>
      <c r="AR884" s="87"/>
      <c r="AT884" s="76"/>
      <c r="AV884" s="203"/>
      <c r="AW884" s="75"/>
      <c r="AX884" s="75"/>
      <c r="AY884" s="94"/>
      <c r="AZ884" s="75"/>
      <c r="BA884" s="75"/>
    </row>
    <row r="885" spans="4:53">
      <c r="D885" s="76"/>
      <c r="F885" s="206"/>
      <c r="G885" s="188"/>
      <c r="H885" s="188"/>
      <c r="I885" s="188"/>
      <c r="J885" s="188"/>
      <c r="K885" s="183"/>
      <c r="L885" s="188"/>
      <c r="M885" s="188"/>
      <c r="N885" s="189"/>
      <c r="O885" s="189"/>
      <c r="P885" s="188"/>
      <c r="Q885" s="188"/>
      <c r="R885" s="188"/>
      <c r="S885" s="188"/>
      <c r="T885" s="188"/>
      <c r="U885" s="188"/>
      <c r="V885" s="188"/>
      <c r="W885" s="188"/>
      <c r="X885" s="188"/>
      <c r="Y885" s="190"/>
      <c r="AA885" s="76"/>
      <c r="AC885" s="206"/>
      <c r="AD885" s="75"/>
      <c r="AE885" s="75"/>
      <c r="AF885" s="75"/>
      <c r="AG885" s="75"/>
      <c r="AH885" s="75"/>
      <c r="AI885" s="85"/>
      <c r="AJ885" s="75"/>
      <c r="AK885" s="85"/>
      <c r="AL885" s="85"/>
      <c r="AM885" s="75"/>
      <c r="AN885" s="75"/>
      <c r="AO885" s="75"/>
      <c r="AP885" s="85"/>
      <c r="AQ885" s="84"/>
      <c r="AR885" s="87"/>
      <c r="AT885" s="76"/>
      <c r="AV885" s="203"/>
      <c r="AW885" s="75"/>
      <c r="AX885" s="75"/>
      <c r="AY885" s="94"/>
      <c r="AZ885" s="75"/>
      <c r="BA885" s="75"/>
    </row>
    <row r="886" spans="4:53">
      <c r="D886" s="76"/>
      <c r="F886" s="206"/>
      <c r="G886" s="188"/>
      <c r="H886" s="188"/>
      <c r="I886" s="188"/>
      <c r="J886" s="188"/>
      <c r="K886" s="183"/>
      <c r="L886" s="188"/>
      <c r="M886" s="188"/>
      <c r="N886" s="189"/>
      <c r="O886" s="189"/>
      <c r="P886" s="188"/>
      <c r="Q886" s="188"/>
      <c r="R886" s="188"/>
      <c r="S886" s="188"/>
      <c r="T886" s="188"/>
      <c r="U886" s="188"/>
      <c r="V886" s="188"/>
      <c r="W886" s="188"/>
      <c r="X886" s="188"/>
      <c r="Y886" s="190"/>
      <c r="AA886" s="76"/>
      <c r="AC886" s="206"/>
      <c r="AD886" s="75"/>
      <c r="AE886" s="75"/>
      <c r="AF886" s="75"/>
      <c r="AG886" s="75"/>
      <c r="AH886" s="75"/>
      <c r="AI886" s="85"/>
      <c r="AJ886" s="75"/>
      <c r="AK886" s="85"/>
      <c r="AL886" s="85"/>
      <c r="AM886" s="75"/>
      <c r="AN886" s="75"/>
      <c r="AO886" s="75"/>
      <c r="AP886" s="85"/>
      <c r="AQ886" s="84"/>
      <c r="AR886" s="87"/>
      <c r="AT886" s="76"/>
      <c r="AV886" s="203"/>
      <c r="AW886" s="75"/>
      <c r="AX886" s="75"/>
      <c r="AY886" s="94"/>
      <c r="AZ886" s="75"/>
      <c r="BA886" s="75"/>
    </row>
    <row r="887" spans="4:53">
      <c r="D887" s="76"/>
      <c r="F887" s="206"/>
      <c r="G887" s="188"/>
      <c r="H887" s="188"/>
      <c r="I887" s="188"/>
      <c r="J887" s="188"/>
      <c r="K887" s="183"/>
      <c r="L887" s="188"/>
      <c r="M887" s="188"/>
      <c r="N887" s="189"/>
      <c r="O887" s="189"/>
      <c r="P887" s="188"/>
      <c r="Q887" s="188"/>
      <c r="R887" s="188"/>
      <c r="S887" s="188"/>
      <c r="T887" s="188"/>
      <c r="U887" s="188"/>
      <c r="V887" s="188"/>
      <c r="W887" s="188"/>
      <c r="X887" s="188"/>
      <c r="Y887" s="190"/>
      <c r="AA887" s="76"/>
      <c r="AC887" s="206"/>
      <c r="AD887" s="75"/>
      <c r="AE887" s="75"/>
      <c r="AF887" s="75"/>
      <c r="AG887" s="75"/>
      <c r="AH887" s="75"/>
      <c r="AI887" s="85"/>
      <c r="AJ887" s="75"/>
      <c r="AK887" s="85"/>
      <c r="AL887" s="85"/>
      <c r="AM887" s="75"/>
      <c r="AN887" s="75"/>
      <c r="AO887" s="75"/>
      <c r="AP887" s="85"/>
      <c r="AQ887" s="84"/>
      <c r="AR887" s="87"/>
      <c r="AT887" s="76"/>
      <c r="AV887" s="203"/>
      <c r="AW887" s="75"/>
      <c r="AX887" s="75"/>
      <c r="AY887" s="94"/>
      <c r="AZ887" s="75"/>
      <c r="BA887" s="75"/>
    </row>
    <row r="888" spans="4:53">
      <c r="D888" s="76"/>
      <c r="F888" s="206"/>
      <c r="G888" s="188"/>
      <c r="H888" s="188"/>
      <c r="I888" s="188"/>
      <c r="J888" s="188"/>
      <c r="K888" s="183"/>
      <c r="L888" s="188"/>
      <c r="M888" s="188"/>
      <c r="N888" s="189"/>
      <c r="O888" s="189"/>
      <c r="P888" s="188"/>
      <c r="Q888" s="188"/>
      <c r="R888" s="188"/>
      <c r="S888" s="188"/>
      <c r="T888" s="188"/>
      <c r="U888" s="188"/>
      <c r="V888" s="188"/>
      <c r="W888" s="188"/>
      <c r="X888" s="188"/>
      <c r="Y888" s="190"/>
      <c r="AA888" s="76"/>
      <c r="AC888" s="206"/>
      <c r="AD888" s="75"/>
      <c r="AE888" s="75"/>
      <c r="AF888" s="75"/>
      <c r="AG888" s="75"/>
      <c r="AH888" s="75"/>
      <c r="AI888" s="85"/>
      <c r="AJ888" s="75"/>
      <c r="AK888" s="85"/>
      <c r="AL888" s="85"/>
      <c r="AM888" s="75"/>
      <c r="AN888" s="75"/>
      <c r="AO888" s="75"/>
      <c r="AP888" s="85"/>
      <c r="AQ888" s="84"/>
      <c r="AR888" s="87"/>
      <c r="AT888" s="76"/>
      <c r="AV888" s="203"/>
      <c r="AW888" s="75"/>
      <c r="AX888" s="75"/>
      <c r="AY888" s="94"/>
      <c r="AZ888" s="75"/>
      <c r="BA888" s="75"/>
    </row>
    <row r="889" spans="4:53">
      <c r="D889" s="76"/>
      <c r="F889" s="206"/>
      <c r="G889" s="188"/>
      <c r="H889" s="188"/>
      <c r="I889" s="188"/>
      <c r="J889" s="188"/>
      <c r="K889" s="183"/>
      <c r="L889" s="188"/>
      <c r="M889" s="188"/>
      <c r="N889" s="189"/>
      <c r="O889" s="189"/>
      <c r="P889" s="188"/>
      <c r="Q889" s="188"/>
      <c r="R889" s="188"/>
      <c r="S889" s="188"/>
      <c r="T889" s="188"/>
      <c r="U889" s="188"/>
      <c r="V889" s="188"/>
      <c r="W889" s="188"/>
      <c r="X889" s="188"/>
      <c r="Y889" s="190"/>
      <c r="AA889" s="76"/>
      <c r="AC889" s="206"/>
      <c r="AD889" s="75"/>
      <c r="AE889" s="75"/>
      <c r="AF889" s="75"/>
      <c r="AG889" s="75"/>
      <c r="AH889" s="75"/>
      <c r="AI889" s="85"/>
      <c r="AJ889" s="75"/>
      <c r="AK889" s="85"/>
      <c r="AL889" s="85"/>
      <c r="AM889" s="75"/>
      <c r="AN889" s="75"/>
      <c r="AO889" s="75"/>
      <c r="AP889" s="85"/>
      <c r="AQ889" s="84"/>
      <c r="AR889" s="87"/>
      <c r="AT889" s="76"/>
      <c r="AV889" s="203"/>
      <c r="AW889" s="75"/>
      <c r="AX889" s="75"/>
      <c r="AY889" s="94"/>
      <c r="AZ889" s="75"/>
      <c r="BA889" s="75"/>
    </row>
    <row r="890" spans="4:53">
      <c r="D890" s="76"/>
      <c r="F890" s="206"/>
      <c r="G890" s="188"/>
      <c r="H890" s="188"/>
      <c r="I890" s="188"/>
      <c r="J890" s="188"/>
      <c r="K890" s="183"/>
      <c r="L890" s="188"/>
      <c r="M890" s="188"/>
      <c r="N890" s="189"/>
      <c r="O890" s="189"/>
      <c r="P890" s="188"/>
      <c r="Q890" s="188"/>
      <c r="R890" s="188"/>
      <c r="S890" s="188"/>
      <c r="T890" s="188"/>
      <c r="U890" s="188"/>
      <c r="V890" s="188"/>
      <c r="W890" s="188"/>
      <c r="X890" s="188"/>
      <c r="Y890" s="190"/>
      <c r="AA890" s="76"/>
      <c r="AC890" s="206"/>
      <c r="AD890" s="75"/>
      <c r="AE890" s="75"/>
      <c r="AF890" s="75"/>
      <c r="AG890" s="75"/>
      <c r="AH890" s="75"/>
      <c r="AI890" s="85"/>
      <c r="AJ890" s="75"/>
      <c r="AK890" s="85"/>
      <c r="AL890" s="85"/>
      <c r="AM890" s="75"/>
      <c r="AN890" s="75"/>
      <c r="AO890" s="75"/>
      <c r="AP890" s="85"/>
      <c r="AQ890" s="84"/>
      <c r="AR890" s="87"/>
      <c r="AT890" s="76"/>
      <c r="AV890" s="203"/>
      <c r="AW890" s="75"/>
      <c r="AX890" s="75"/>
      <c r="AY890" s="94"/>
      <c r="AZ890" s="75"/>
      <c r="BA890" s="75"/>
    </row>
    <row r="891" spans="4:53">
      <c r="D891" s="76"/>
      <c r="F891" s="206"/>
      <c r="G891" s="188"/>
      <c r="H891" s="188"/>
      <c r="I891" s="188"/>
      <c r="J891" s="188"/>
      <c r="K891" s="183"/>
      <c r="L891" s="188"/>
      <c r="M891" s="188"/>
      <c r="N891" s="189"/>
      <c r="O891" s="189"/>
      <c r="P891" s="188"/>
      <c r="Q891" s="188"/>
      <c r="R891" s="188"/>
      <c r="S891" s="188"/>
      <c r="T891" s="188"/>
      <c r="U891" s="188"/>
      <c r="V891" s="188"/>
      <c r="W891" s="188"/>
      <c r="X891" s="188"/>
      <c r="Y891" s="190"/>
      <c r="AA891" s="76"/>
      <c r="AC891" s="206"/>
      <c r="AD891" s="75"/>
      <c r="AE891" s="75"/>
      <c r="AF891" s="75"/>
      <c r="AG891" s="75"/>
      <c r="AH891" s="75"/>
      <c r="AI891" s="85"/>
      <c r="AJ891" s="75"/>
      <c r="AK891" s="85"/>
      <c r="AL891" s="85"/>
      <c r="AM891" s="75"/>
      <c r="AN891" s="75"/>
      <c r="AO891" s="75"/>
      <c r="AP891" s="85"/>
      <c r="AQ891" s="84"/>
      <c r="AR891" s="87"/>
      <c r="AT891" s="76"/>
      <c r="AV891" s="203"/>
      <c r="AW891" s="75"/>
      <c r="AX891" s="75"/>
      <c r="AY891" s="94"/>
      <c r="AZ891" s="75"/>
      <c r="BA891" s="75"/>
    </row>
    <row r="892" spans="4:53">
      <c r="D892" s="76"/>
      <c r="F892" s="206"/>
      <c r="G892" s="188"/>
      <c r="H892" s="188"/>
      <c r="I892" s="188"/>
      <c r="J892" s="188"/>
      <c r="K892" s="183"/>
      <c r="L892" s="188"/>
      <c r="M892" s="188"/>
      <c r="N892" s="189"/>
      <c r="O892" s="189"/>
      <c r="P892" s="188"/>
      <c r="Q892" s="188"/>
      <c r="R892" s="188"/>
      <c r="S892" s="188"/>
      <c r="T892" s="188"/>
      <c r="U892" s="188"/>
      <c r="V892" s="188"/>
      <c r="W892" s="188"/>
      <c r="X892" s="188"/>
      <c r="Y892" s="190"/>
      <c r="AA892" s="76"/>
      <c r="AC892" s="206"/>
      <c r="AD892" s="75"/>
      <c r="AE892" s="75"/>
      <c r="AF892" s="75"/>
      <c r="AG892" s="75"/>
      <c r="AH892" s="75"/>
      <c r="AI892" s="85"/>
      <c r="AJ892" s="75"/>
      <c r="AK892" s="85"/>
      <c r="AL892" s="85"/>
      <c r="AM892" s="75"/>
      <c r="AN892" s="75"/>
      <c r="AO892" s="75"/>
      <c r="AP892" s="85"/>
      <c r="AQ892" s="84"/>
      <c r="AR892" s="87"/>
      <c r="AT892" s="76"/>
      <c r="AV892" s="203"/>
      <c r="AW892" s="75"/>
      <c r="AX892" s="75"/>
      <c r="AY892" s="94"/>
      <c r="AZ892" s="75"/>
      <c r="BA892" s="75"/>
    </row>
    <row r="893" spans="4:53">
      <c r="D893" s="76"/>
      <c r="F893" s="206"/>
      <c r="G893" s="188"/>
      <c r="H893" s="188"/>
      <c r="I893" s="188"/>
      <c r="J893" s="188"/>
      <c r="K893" s="183"/>
      <c r="L893" s="188"/>
      <c r="M893" s="188"/>
      <c r="N893" s="189"/>
      <c r="O893" s="189"/>
      <c r="P893" s="188"/>
      <c r="Q893" s="188"/>
      <c r="R893" s="188"/>
      <c r="S893" s="188"/>
      <c r="T893" s="188"/>
      <c r="U893" s="188"/>
      <c r="V893" s="188"/>
      <c r="W893" s="188"/>
      <c r="X893" s="188"/>
      <c r="Y893" s="190"/>
      <c r="AA893" s="76"/>
      <c r="AC893" s="206"/>
      <c r="AD893" s="75"/>
      <c r="AE893" s="75"/>
      <c r="AF893" s="75"/>
      <c r="AG893" s="75"/>
      <c r="AH893" s="75"/>
      <c r="AI893" s="85"/>
      <c r="AJ893" s="75"/>
      <c r="AK893" s="85"/>
      <c r="AL893" s="85"/>
      <c r="AM893" s="75"/>
      <c r="AN893" s="75"/>
      <c r="AO893" s="75"/>
      <c r="AP893" s="85"/>
      <c r="AQ893" s="84"/>
      <c r="AR893" s="87"/>
      <c r="AT893" s="76"/>
      <c r="AV893" s="203"/>
      <c r="AW893" s="75"/>
      <c r="AX893" s="75"/>
      <c r="AY893" s="94"/>
      <c r="AZ893" s="75"/>
      <c r="BA893" s="75"/>
    </row>
    <row r="894" spans="4:53">
      <c r="D894" s="76"/>
      <c r="F894" s="206"/>
      <c r="G894" s="188"/>
      <c r="H894" s="188"/>
      <c r="I894" s="188"/>
      <c r="J894" s="188"/>
      <c r="K894" s="183"/>
      <c r="L894" s="188"/>
      <c r="M894" s="188"/>
      <c r="N894" s="189"/>
      <c r="O894" s="189"/>
      <c r="P894" s="188"/>
      <c r="Q894" s="188"/>
      <c r="R894" s="188"/>
      <c r="S894" s="188"/>
      <c r="T894" s="188"/>
      <c r="U894" s="188"/>
      <c r="V894" s="188"/>
      <c r="W894" s="188"/>
      <c r="X894" s="188"/>
      <c r="Y894" s="190"/>
      <c r="AA894" s="76"/>
      <c r="AC894" s="206"/>
      <c r="AD894" s="75"/>
      <c r="AE894" s="75"/>
      <c r="AF894" s="75"/>
      <c r="AG894" s="75"/>
      <c r="AH894" s="75"/>
      <c r="AI894" s="85"/>
      <c r="AJ894" s="75"/>
      <c r="AK894" s="85"/>
      <c r="AL894" s="85"/>
      <c r="AM894" s="75"/>
      <c r="AN894" s="75"/>
      <c r="AO894" s="75"/>
      <c r="AP894" s="85"/>
      <c r="AQ894" s="84"/>
      <c r="AR894" s="87"/>
      <c r="AT894" s="76"/>
      <c r="AV894" s="203"/>
      <c r="AW894" s="75"/>
      <c r="AX894" s="75"/>
      <c r="AY894" s="94"/>
      <c r="AZ894" s="75"/>
      <c r="BA894" s="75"/>
    </row>
    <row r="895" spans="4:53">
      <c r="D895" s="76"/>
      <c r="F895" s="206"/>
      <c r="G895" s="188"/>
      <c r="H895" s="188"/>
      <c r="I895" s="188"/>
      <c r="J895" s="188"/>
      <c r="K895" s="183"/>
      <c r="L895" s="188"/>
      <c r="M895" s="188"/>
      <c r="N895" s="189"/>
      <c r="O895" s="189"/>
      <c r="P895" s="188"/>
      <c r="Q895" s="188"/>
      <c r="R895" s="188"/>
      <c r="S895" s="188"/>
      <c r="T895" s="188"/>
      <c r="U895" s="188"/>
      <c r="V895" s="188"/>
      <c r="W895" s="188"/>
      <c r="X895" s="188"/>
      <c r="Y895" s="190"/>
      <c r="AA895" s="76"/>
      <c r="AC895" s="206"/>
      <c r="AD895" s="75"/>
      <c r="AE895" s="75"/>
      <c r="AF895" s="75"/>
      <c r="AG895" s="75"/>
      <c r="AH895" s="75"/>
      <c r="AI895" s="85"/>
      <c r="AJ895" s="75"/>
      <c r="AK895" s="85"/>
      <c r="AL895" s="85"/>
      <c r="AM895" s="75"/>
      <c r="AN895" s="75"/>
      <c r="AO895" s="75"/>
      <c r="AP895" s="85"/>
      <c r="AQ895" s="84"/>
      <c r="AR895" s="87"/>
      <c r="AT895" s="76"/>
      <c r="AV895" s="203"/>
      <c r="AW895" s="75"/>
      <c r="AX895" s="75"/>
      <c r="AY895" s="94"/>
      <c r="AZ895" s="75"/>
      <c r="BA895" s="75"/>
    </row>
    <row r="896" spans="4:53">
      <c r="D896" s="76"/>
      <c r="F896" s="206"/>
      <c r="G896" s="188"/>
      <c r="H896" s="188"/>
      <c r="I896" s="188"/>
      <c r="J896" s="188"/>
      <c r="K896" s="183"/>
      <c r="L896" s="188"/>
      <c r="M896" s="188"/>
      <c r="N896" s="189"/>
      <c r="O896" s="189"/>
      <c r="P896" s="188"/>
      <c r="Q896" s="188"/>
      <c r="R896" s="188"/>
      <c r="S896" s="188"/>
      <c r="T896" s="188"/>
      <c r="U896" s="188"/>
      <c r="V896" s="188"/>
      <c r="W896" s="188"/>
      <c r="X896" s="188"/>
      <c r="Y896" s="190"/>
      <c r="AA896" s="76"/>
      <c r="AC896" s="206"/>
      <c r="AD896" s="75"/>
      <c r="AE896" s="75"/>
      <c r="AF896" s="75"/>
      <c r="AG896" s="75"/>
      <c r="AH896" s="75"/>
      <c r="AI896" s="85"/>
      <c r="AJ896" s="75"/>
      <c r="AK896" s="85"/>
      <c r="AL896" s="85"/>
      <c r="AM896" s="75"/>
      <c r="AN896" s="75"/>
      <c r="AO896" s="75"/>
      <c r="AP896" s="85"/>
      <c r="AQ896" s="84"/>
      <c r="AR896" s="87"/>
      <c r="AT896" s="76"/>
      <c r="AV896" s="203"/>
      <c r="AW896" s="75"/>
      <c r="AX896" s="75"/>
      <c r="AY896" s="94"/>
      <c r="AZ896" s="75"/>
      <c r="BA896" s="75"/>
    </row>
    <row r="897" spans="4:53">
      <c r="D897" s="76"/>
      <c r="F897" s="206"/>
      <c r="G897" s="188"/>
      <c r="H897" s="188"/>
      <c r="I897" s="188"/>
      <c r="J897" s="188"/>
      <c r="K897" s="183"/>
      <c r="L897" s="188"/>
      <c r="M897" s="188"/>
      <c r="N897" s="189"/>
      <c r="O897" s="189"/>
      <c r="P897" s="188"/>
      <c r="Q897" s="188"/>
      <c r="R897" s="188"/>
      <c r="S897" s="188"/>
      <c r="T897" s="188"/>
      <c r="U897" s="188"/>
      <c r="V897" s="188"/>
      <c r="W897" s="188"/>
      <c r="X897" s="188"/>
      <c r="Y897" s="190"/>
      <c r="AA897" s="76"/>
      <c r="AC897" s="206"/>
      <c r="AD897" s="75"/>
      <c r="AE897" s="75"/>
      <c r="AF897" s="75"/>
      <c r="AG897" s="75"/>
      <c r="AH897" s="75"/>
      <c r="AI897" s="85"/>
      <c r="AJ897" s="75"/>
      <c r="AK897" s="85"/>
      <c r="AL897" s="85"/>
      <c r="AM897" s="75"/>
      <c r="AN897" s="75"/>
      <c r="AO897" s="75"/>
      <c r="AP897" s="85"/>
      <c r="AQ897" s="84"/>
      <c r="AR897" s="87"/>
      <c r="AT897" s="76"/>
      <c r="AV897" s="203"/>
      <c r="AW897" s="75"/>
      <c r="AX897" s="75"/>
      <c r="AY897" s="94"/>
      <c r="AZ897" s="75"/>
      <c r="BA897" s="75"/>
    </row>
    <row r="898" spans="4:53">
      <c r="D898" s="76"/>
      <c r="F898" s="206"/>
      <c r="G898" s="188"/>
      <c r="H898" s="188"/>
      <c r="I898" s="188"/>
      <c r="J898" s="188"/>
      <c r="K898" s="183"/>
      <c r="L898" s="188"/>
      <c r="M898" s="188"/>
      <c r="N898" s="189"/>
      <c r="O898" s="189"/>
      <c r="P898" s="188"/>
      <c r="Q898" s="188"/>
      <c r="R898" s="188"/>
      <c r="S898" s="188"/>
      <c r="T898" s="188"/>
      <c r="U898" s="188"/>
      <c r="V898" s="188"/>
      <c r="W898" s="188"/>
      <c r="X898" s="188"/>
      <c r="Y898" s="190"/>
      <c r="AA898" s="76"/>
      <c r="AC898" s="206"/>
      <c r="AD898" s="75"/>
      <c r="AE898" s="75"/>
      <c r="AF898" s="75"/>
      <c r="AG898" s="75"/>
      <c r="AH898" s="75"/>
      <c r="AI898" s="85"/>
      <c r="AJ898" s="75"/>
      <c r="AK898" s="85"/>
      <c r="AL898" s="85"/>
      <c r="AM898" s="75"/>
      <c r="AN898" s="75"/>
      <c r="AO898" s="75"/>
      <c r="AP898" s="85"/>
      <c r="AQ898" s="84"/>
      <c r="AR898" s="87"/>
      <c r="AT898" s="76"/>
      <c r="AV898" s="203"/>
      <c r="AW898" s="75"/>
      <c r="AX898" s="75"/>
      <c r="AY898" s="94"/>
      <c r="AZ898" s="75"/>
      <c r="BA898" s="75"/>
    </row>
    <row r="899" spans="4:53">
      <c r="D899" s="76"/>
      <c r="F899" s="206"/>
      <c r="G899" s="188"/>
      <c r="H899" s="188"/>
      <c r="I899" s="188"/>
      <c r="J899" s="188"/>
      <c r="K899" s="183"/>
      <c r="L899" s="188"/>
      <c r="M899" s="188"/>
      <c r="N899" s="189"/>
      <c r="O899" s="189"/>
      <c r="P899" s="188"/>
      <c r="Q899" s="188"/>
      <c r="R899" s="188"/>
      <c r="S899" s="188"/>
      <c r="T899" s="188"/>
      <c r="U899" s="188"/>
      <c r="V899" s="188"/>
      <c r="W899" s="188"/>
      <c r="X899" s="188"/>
      <c r="Y899" s="190"/>
      <c r="AA899" s="76"/>
      <c r="AC899" s="206"/>
      <c r="AD899" s="75"/>
      <c r="AE899" s="75"/>
      <c r="AF899" s="75"/>
      <c r="AG899" s="75"/>
      <c r="AH899" s="75"/>
      <c r="AI899" s="85"/>
      <c r="AJ899" s="75"/>
      <c r="AK899" s="85"/>
      <c r="AL899" s="85"/>
      <c r="AM899" s="75"/>
      <c r="AN899" s="75"/>
      <c r="AO899" s="75"/>
      <c r="AP899" s="85"/>
      <c r="AQ899" s="84"/>
      <c r="AR899" s="87"/>
      <c r="AT899" s="76"/>
      <c r="AV899" s="203"/>
      <c r="AW899" s="75"/>
      <c r="AX899" s="75"/>
      <c r="AY899" s="94"/>
      <c r="AZ899" s="75"/>
      <c r="BA899" s="75"/>
    </row>
    <row r="900" spans="4:53">
      <c r="D900" s="76"/>
      <c r="F900" s="206"/>
      <c r="G900" s="188"/>
      <c r="H900" s="188"/>
      <c r="I900" s="188"/>
      <c r="J900" s="188"/>
      <c r="K900" s="183"/>
      <c r="L900" s="188"/>
      <c r="M900" s="188"/>
      <c r="N900" s="189"/>
      <c r="O900" s="189"/>
      <c r="P900" s="188"/>
      <c r="Q900" s="188"/>
      <c r="R900" s="188"/>
      <c r="S900" s="188"/>
      <c r="T900" s="188"/>
      <c r="U900" s="188"/>
      <c r="V900" s="188"/>
      <c r="W900" s="188"/>
      <c r="X900" s="188"/>
      <c r="Y900" s="190"/>
      <c r="AA900" s="76"/>
      <c r="AC900" s="206"/>
      <c r="AD900" s="75"/>
      <c r="AE900" s="75"/>
      <c r="AF900" s="75"/>
      <c r="AG900" s="75"/>
      <c r="AH900" s="75"/>
      <c r="AI900" s="85"/>
      <c r="AJ900" s="75"/>
      <c r="AK900" s="85"/>
      <c r="AL900" s="85"/>
      <c r="AM900" s="75"/>
      <c r="AN900" s="75"/>
      <c r="AO900" s="75"/>
      <c r="AP900" s="85"/>
      <c r="AQ900" s="84"/>
      <c r="AR900" s="87"/>
      <c r="AT900" s="76"/>
      <c r="AV900" s="203"/>
      <c r="AW900" s="75"/>
      <c r="AX900" s="75"/>
      <c r="AY900" s="94"/>
      <c r="AZ900" s="75"/>
      <c r="BA900" s="75"/>
    </row>
    <row r="901" spans="4:53">
      <c r="D901" s="76"/>
      <c r="F901" s="206"/>
      <c r="G901" s="188"/>
      <c r="H901" s="188"/>
      <c r="I901" s="188"/>
      <c r="J901" s="188"/>
      <c r="K901" s="183"/>
      <c r="L901" s="188"/>
      <c r="M901" s="188"/>
      <c r="N901" s="189"/>
      <c r="O901" s="189"/>
      <c r="P901" s="188"/>
      <c r="Q901" s="188"/>
      <c r="R901" s="188"/>
      <c r="S901" s="188"/>
      <c r="T901" s="188"/>
      <c r="U901" s="188"/>
      <c r="V901" s="188"/>
      <c r="W901" s="188"/>
      <c r="X901" s="188"/>
      <c r="Y901" s="190"/>
      <c r="AA901" s="76"/>
      <c r="AC901" s="206"/>
      <c r="AD901" s="75"/>
      <c r="AE901" s="75"/>
      <c r="AF901" s="75"/>
      <c r="AG901" s="75"/>
      <c r="AH901" s="75"/>
      <c r="AI901" s="85"/>
      <c r="AJ901" s="75"/>
      <c r="AK901" s="85"/>
      <c r="AL901" s="85"/>
      <c r="AM901" s="75"/>
      <c r="AN901" s="75"/>
      <c r="AO901" s="75"/>
      <c r="AP901" s="85"/>
      <c r="AQ901" s="84"/>
      <c r="AR901" s="87"/>
      <c r="AT901" s="76"/>
      <c r="AV901" s="203"/>
      <c r="AW901" s="75"/>
      <c r="AX901" s="75"/>
      <c r="AY901" s="94"/>
      <c r="AZ901" s="75"/>
      <c r="BA901" s="75"/>
    </row>
    <row r="902" spans="4:53">
      <c r="D902" s="76"/>
      <c r="F902" s="206"/>
      <c r="G902" s="188"/>
      <c r="H902" s="188"/>
      <c r="I902" s="188"/>
      <c r="J902" s="188"/>
      <c r="K902" s="183"/>
      <c r="L902" s="188"/>
      <c r="M902" s="188"/>
      <c r="N902" s="189"/>
      <c r="O902" s="189"/>
      <c r="P902" s="188"/>
      <c r="Q902" s="188"/>
      <c r="R902" s="188"/>
      <c r="S902" s="188"/>
      <c r="T902" s="188"/>
      <c r="U902" s="188"/>
      <c r="V902" s="188"/>
      <c r="W902" s="188"/>
      <c r="X902" s="188"/>
      <c r="Y902" s="190"/>
      <c r="AA902" s="76"/>
      <c r="AC902" s="206"/>
      <c r="AD902" s="75"/>
      <c r="AE902" s="75"/>
      <c r="AF902" s="75"/>
      <c r="AG902" s="75"/>
      <c r="AH902" s="75"/>
      <c r="AI902" s="85"/>
      <c r="AJ902" s="75"/>
      <c r="AK902" s="85"/>
      <c r="AL902" s="85"/>
      <c r="AM902" s="75"/>
      <c r="AN902" s="75"/>
      <c r="AO902" s="75"/>
      <c r="AP902" s="85"/>
      <c r="AQ902" s="84"/>
      <c r="AR902" s="87"/>
      <c r="AT902" s="76"/>
      <c r="AV902" s="203"/>
      <c r="AW902" s="75"/>
      <c r="AX902" s="75"/>
      <c r="AY902" s="94"/>
      <c r="AZ902" s="75"/>
      <c r="BA902" s="75"/>
    </row>
    <row r="903" spans="4:53">
      <c r="D903" s="76"/>
      <c r="F903" s="206"/>
      <c r="G903" s="188"/>
      <c r="H903" s="188"/>
      <c r="I903" s="188"/>
      <c r="J903" s="188"/>
      <c r="K903" s="183"/>
      <c r="L903" s="188"/>
      <c r="M903" s="188"/>
      <c r="N903" s="189"/>
      <c r="O903" s="189"/>
      <c r="P903" s="188"/>
      <c r="Q903" s="188"/>
      <c r="R903" s="188"/>
      <c r="S903" s="188"/>
      <c r="T903" s="188"/>
      <c r="U903" s="188"/>
      <c r="V903" s="188"/>
      <c r="W903" s="188"/>
      <c r="X903" s="188"/>
      <c r="Y903" s="190"/>
      <c r="AA903" s="76"/>
      <c r="AC903" s="206"/>
      <c r="AD903" s="75"/>
      <c r="AE903" s="75"/>
      <c r="AF903" s="75"/>
      <c r="AG903" s="75"/>
      <c r="AH903" s="75"/>
      <c r="AI903" s="85"/>
      <c r="AJ903" s="75"/>
      <c r="AK903" s="85"/>
      <c r="AL903" s="85"/>
      <c r="AM903" s="75"/>
      <c r="AN903" s="75"/>
      <c r="AO903" s="75"/>
      <c r="AP903" s="85"/>
      <c r="AQ903" s="84"/>
      <c r="AR903" s="87"/>
      <c r="AT903" s="76"/>
      <c r="AV903" s="203"/>
      <c r="AW903" s="75"/>
      <c r="AX903" s="75"/>
      <c r="AY903" s="94"/>
      <c r="AZ903" s="75"/>
      <c r="BA903" s="75"/>
    </row>
    <row r="904" spans="4:53">
      <c r="D904" s="76"/>
      <c r="F904" s="206"/>
      <c r="G904" s="188"/>
      <c r="H904" s="188"/>
      <c r="I904" s="188"/>
      <c r="J904" s="188"/>
      <c r="K904" s="183"/>
      <c r="L904" s="188"/>
      <c r="M904" s="188"/>
      <c r="N904" s="189"/>
      <c r="O904" s="189"/>
      <c r="P904" s="188"/>
      <c r="Q904" s="188"/>
      <c r="R904" s="188"/>
      <c r="S904" s="188"/>
      <c r="T904" s="188"/>
      <c r="U904" s="188"/>
      <c r="V904" s="188"/>
      <c r="W904" s="188"/>
      <c r="X904" s="188"/>
      <c r="Y904" s="190"/>
      <c r="AA904" s="76"/>
      <c r="AC904" s="206"/>
      <c r="AD904" s="75"/>
      <c r="AE904" s="75"/>
      <c r="AF904" s="75"/>
      <c r="AG904" s="75"/>
      <c r="AH904" s="75"/>
      <c r="AI904" s="85"/>
      <c r="AJ904" s="75"/>
      <c r="AK904" s="85"/>
      <c r="AL904" s="85"/>
      <c r="AM904" s="75"/>
      <c r="AN904" s="75"/>
      <c r="AO904" s="75"/>
      <c r="AP904" s="85"/>
      <c r="AQ904" s="84"/>
      <c r="AR904" s="87"/>
      <c r="AT904" s="76"/>
      <c r="AV904" s="203"/>
      <c r="AW904" s="75"/>
      <c r="AX904" s="75"/>
      <c r="AY904" s="94"/>
      <c r="AZ904" s="75"/>
      <c r="BA904" s="75"/>
    </row>
    <row r="905" spans="4:53">
      <c r="D905" s="76"/>
      <c r="F905" s="206"/>
      <c r="G905" s="188"/>
      <c r="H905" s="188"/>
      <c r="I905" s="188"/>
      <c r="J905" s="188"/>
      <c r="K905" s="183"/>
      <c r="L905" s="188"/>
      <c r="M905" s="188"/>
      <c r="N905" s="189"/>
      <c r="O905" s="189"/>
      <c r="P905" s="188"/>
      <c r="Q905" s="188"/>
      <c r="R905" s="188"/>
      <c r="S905" s="188"/>
      <c r="T905" s="188"/>
      <c r="U905" s="188"/>
      <c r="V905" s="188"/>
      <c r="W905" s="188"/>
      <c r="X905" s="188"/>
      <c r="Y905" s="190"/>
      <c r="AA905" s="76"/>
      <c r="AC905" s="206"/>
      <c r="AD905" s="75"/>
      <c r="AE905" s="75"/>
      <c r="AF905" s="75"/>
      <c r="AG905" s="75"/>
      <c r="AH905" s="75"/>
      <c r="AI905" s="85"/>
      <c r="AJ905" s="75"/>
      <c r="AK905" s="85"/>
      <c r="AL905" s="85"/>
      <c r="AM905" s="75"/>
      <c r="AN905" s="75"/>
      <c r="AO905" s="75"/>
      <c r="AP905" s="85"/>
      <c r="AQ905" s="84"/>
      <c r="AR905" s="87"/>
      <c r="AT905" s="76"/>
      <c r="AV905" s="203"/>
      <c r="AW905" s="75"/>
      <c r="AX905" s="75"/>
      <c r="AY905" s="94"/>
      <c r="AZ905" s="75"/>
      <c r="BA905" s="75"/>
    </row>
    <row r="906" spans="4:53">
      <c r="D906" s="76"/>
      <c r="F906" s="206"/>
      <c r="G906" s="188"/>
      <c r="H906" s="188"/>
      <c r="I906" s="188"/>
      <c r="J906" s="188"/>
      <c r="K906" s="183"/>
      <c r="L906" s="188"/>
      <c r="M906" s="188"/>
      <c r="N906" s="189"/>
      <c r="O906" s="189"/>
      <c r="P906" s="188"/>
      <c r="Q906" s="188"/>
      <c r="R906" s="188"/>
      <c r="S906" s="188"/>
      <c r="T906" s="188"/>
      <c r="U906" s="188"/>
      <c r="V906" s="188"/>
      <c r="W906" s="188"/>
      <c r="X906" s="188"/>
      <c r="Y906" s="190"/>
      <c r="AA906" s="76"/>
      <c r="AC906" s="206"/>
      <c r="AD906" s="75"/>
      <c r="AE906" s="75"/>
      <c r="AF906" s="75"/>
      <c r="AG906" s="75"/>
      <c r="AH906" s="75"/>
      <c r="AI906" s="85"/>
      <c r="AJ906" s="75"/>
      <c r="AK906" s="85"/>
      <c r="AL906" s="85"/>
      <c r="AM906" s="75"/>
      <c r="AN906" s="75"/>
      <c r="AO906" s="75"/>
      <c r="AP906" s="85"/>
      <c r="AQ906" s="84"/>
      <c r="AR906" s="87"/>
      <c r="AT906" s="76"/>
      <c r="AV906" s="203"/>
      <c r="AW906" s="75"/>
      <c r="AX906" s="75"/>
      <c r="AY906" s="94"/>
      <c r="AZ906" s="75"/>
      <c r="BA906" s="75"/>
    </row>
    <row r="907" spans="4:53">
      <c r="D907" s="76"/>
      <c r="F907" s="206"/>
      <c r="G907" s="188"/>
      <c r="H907" s="188"/>
      <c r="I907" s="188"/>
      <c r="J907" s="188"/>
      <c r="K907" s="183"/>
      <c r="L907" s="188"/>
      <c r="M907" s="188"/>
      <c r="N907" s="189"/>
      <c r="O907" s="189"/>
      <c r="P907" s="188"/>
      <c r="Q907" s="188"/>
      <c r="R907" s="188"/>
      <c r="S907" s="188"/>
      <c r="T907" s="188"/>
      <c r="U907" s="188"/>
      <c r="V907" s="188"/>
      <c r="W907" s="188"/>
      <c r="X907" s="188"/>
      <c r="Y907" s="190"/>
      <c r="AA907" s="76"/>
      <c r="AC907" s="206"/>
      <c r="AD907" s="75"/>
      <c r="AE907" s="75"/>
      <c r="AF907" s="75"/>
      <c r="AG907" s="75"/>
      <c r="AH907" s="75"/>
      <c r="AI907" s="85"/>
      <c r="AJ907" s="75"/>
      <c r="AK907" s="85"/>
      <c r="AL907" s="85"/>
      <c r="AM907" s="75"/>
      <c r="AN907" s="75"/>
      <c r="AO907" s="75"/>
      <c r="AP907" s="85"/>
      <c r="AQ907" s="84"/>
      <c r="AR907" s="87"/>
      <c r="AT907" s="76"/>
      <c r="AV907" s="203"/>
      <c r="AW907" s="75"/>
      <c r="AX907" s="75"/>
      <c r="AY907" s="94"/>
      <c r="AZ907" s="75"/>
      <c r="BA907" s="75"/>
    </row>
    <row r="908" spans="4:53">
      <c r="D908" s="76"/>
      <c r="F908" s="206"/>
      <c r="G908" s="188"/>
      <c r="H908" s="188"/>
      <c r="I908" s="188"/>
      <c r="J908" s="188"/>
      <c r="K908" s="183"/>
      <c r="L908" s="188"/>
      <c r="M908" s="188"/>
      <c r="N908" s="189"/>
      <c r="O908" s="189"/>
      <c r="P908" s="188"/>
      <c r="Q908" s="188"/>
      <c r="R908" s="188"/>
      <c r="S908" s="188"/>
      <c r="T908" s="188"/>
      <c r="U908" s="188"/>
      <c r="V908" s="188"/>
      <c r="W908" s="188"/>
      <c r="X908" s="188"/>
      <c r="Y908" s="190"/>
      <c r="AA908" s="76"/>
      <c r="AC908" s="206"/>
      <c r="AD908" s="75"/>
      <c r="AE908" s="75"/>
      <c r="AF908" s="75"/>
      <c r="AG908" s="75"/>
      <c r="AH908" s="75"/>
      <c r="AI908" s="85"/>
      <c r="AJ908" s="75"/>
      <c r="AK908" s="85"/>
      <c r="AL908" s="85"/>
      <c r="AM908" s="75"/>
      <c r="AN908" s="75"/>
      <c r="AO908" s="75"/>
      <c r="AP908" s="85"/>
      <c r="AQ908" s="84"/>
      <c r="AR908" s="87"/>
      <c r="AT908" s="76"/>
      <c r="AV908" s="203"/>
      <c r="AW908" s="75"/>
      <c r="AX908" s="75"/>
      <c r="AY908" s="94"/>
      <c r="AZ908" s="75"/>
      <c r="BA908" s="75"/>
    </row>
    <row r="909" spans="4:53">
      <c r="D909" s="76"/>
      <c r="F909" s="206"/>
      <c r="G909" s="188"/>
      <c r="H909" s="188"/>
      <c r="I909" s="188"/>
      <c r="J909" s="188"/>
      <c r="K909" s="183"/>
      <c r="L909" s="188"/>
      <c r="M909" s="188"/>
      <c r="N909" s="189"/>
      <c r="O909" s="189"/>
      <c r="P909" s="188"/>
      <c r="Q909" s="188"/>
      <c r="R909" s="188"/>
      <c r="S909" s="188"/>
      <c r="T909" s="188"/>
      <c r="U909" s="188"/>
      <c r="V909" s="188"/>
      <c r="W909" s="188"/>
      <c r="X909" s="188"/>
      <c r="Y909" s="190"/>
      <c r="AA909" s="76"/>
      <c r="AC909" s="206"/>
      <c r="AD909" s="75"/>
      <c r="AE909" s="75"/>
      <c r="AF909" s="75"/>
      <c r="AG909" s="75"/>
      <c r="AH909" s="75"/>
      <c r="AI909" s="85"/>
      <c r="AJ909" s="75"/>
      <c r="AK909" s="85"/>
      <c r="AL909" s="85"/>
      <c r="AM909" s="75"/>
      <c r="AN909" s="75"/>
      <c r="AO909" s="75"/>
      <c r="AP909" s="85"/>
      <c r="AQ909" s="84"/>
      <c r="AR909" s="87"/>
      <c r="AT909" s="76"/>
      <c r="AV909" s="203"/>
      <c r="AW909" s="75"/>
      <c r="AX909" s="75"/>
      <c r="AY909" s="94"/>
      <c r="AZ909" s="75"/>
      <c r="BA909" s="75"/>
    </row>
    <row r="910" spans="4:53">
      <c r="D910" s="76"/>
      <c r="F910" s="206"/>
      <c r="G910" s="188"/>
      <c r="H910" s="188"/>
      <c r="I910" s="188"/>
      <c r="J910" s="188"/>
      <c r="K910" s="183"/>
      <c r="L910" s="188"/>
      <c r="M910" s="188"/>
      <c r="N910" s="189"/>
      <c r="O910" s="189"/>
      <c r="P910" s="188"/>
      <c r="Q910" s="188"/>
      <c r="R910" s="188"/>
      <c r="S910" s="188"/>
      <c r="T910" s="188"/>
      <c r="U910" s="188"/>
      <c r="V910" s="188"/>
      <c r="W910" s="188"/>
      <c r="X910" s="188"/>
      <c r="Y910" s="190"/>
      <c r="AA910" s="76"/>
      <c r="AC910" s="206"/>
      <c r="AD910" s="75"/>
      <c r="AE910" s="75"/>
      <c r="AF910" s="75"/>
      <c r="AG910" s="75"/>
      <c r="AH910" s="75"/>
      <c r="AI910" s="85"/>
      <c r="AJ910" s="75"/>
      <c r="AK910" s="85"/>
      <c r="AL910" s="85"/>
      <c r="AM910" s="75"/>
      <c r="AN910" s="75"/>
      <c r="AO910" s="75"/>
      <c r="AP910" s="85"/>
      <c r="AQ910" s="84"/>
      <c r="AR910" s="87"/>
      <c r="AT910" s="76"/>
      <c r="AV910" s="203"/>
      <c r="AW910" s="75"/>
      <c r="AX910" s="75"/>
      <c r="AY910" s="94"/>
      <c r="AZ910" s="75"/>
      <c r="BA910" s="75"/>
    </row>
    <row r="911" spans="4:53">
      <c r="D911" s="76"/>
      <c r="F911" s="206"/>
      <c r="G911" s="188"/>
      <c r="H911" s="188"/>
      <c r="I911" s="188"/>
      <c r="J911" s="188"/>
      <c r="K911" s="183"/>
      <c r="L911" s="188"/>
      <c r="M911" s="188"/>
      <c r="N911" s="189"/>
      <c r="O911" s="189"/>
      <c r="P911" s="188"/>
      <c r="Q911" s="188"/>
      <c r="R911" s="188"/>
      <c r="S911" s="188"/>
      <c r="T911" s="188"/>
      <c r="U911" s="188"/>
      <c r="V911" s="188"/>
      <c r="W911" s="188"/>
      <c r="X911" s="188"/>
      <c r="Y911" s="190"/>
      <c r="AA911" s="76"/>
      <c r="AC911" s="206"/>
      <c r="AD911" s="75"/>
      <c r="AE911" s="75"/>
      <c r="AF911" s="75"/>
      <c r="AG911" s="75"/>
      <c r="AH911" s="75"/>
      <c r="AI911" s="85"/>
      <c r="AJ911" s="75"/>
      <c r="AK911" s="85"/>
      <c r="AL911" s="85"/>
      <c r="AM911" s="75"/>
      <c r="AN911" s="75"/>
      <c r="AO911" s="75"/>
      <c r="AP911" s="85"/>
      <c r="AQ911" s="84"/>
      <c r="AR911" s="87"/>
      <c r="AT911" s="76"/>
      <c r="AV911" s="203"/>
      <c r="AW911" s="75"/>
      <c r="AX911" s="75"/>
      <c r="AY911" s="94"/>
      <c r="AZ911" s="75"/>
      <c r="BA911" s="75"/>
    </row>
    <row r="912" spans="4:53">
      <c r="D912" s="76"/>
      <c r="F912" s="206"/>
      <c r="G912" s="188"/>
      <c r="H912" s="188"/>
      <c r="I912" s="188"/>
      <c r="J912" s="188"/>
      <c r="K912" s="183"/>
      <c r="L912" s="188"/>
      <c r="M912" s="188"/>
      <c r="N912" s="189"/>
      <c r="O912" s="189"/>
      <c r="P912" s="188"/>
      <c r="Q912" s="188"/>
      <c r="R912" s="188"/>
      <c r="S912" s="188"/>
      <c r="T912" s="188"/>
      <c r="U912" s="188"/>
      <c r="V912" s="188"/>
      <c r="W912" s="188"/>
      <c r="X912" s="188"/>
      <c r="Y912" s="190"/>
      <c r="AA912" s="76"/>
      <c r="AC912" s="206"/>
      <c r="AD912" s="75"/>
      <c r="AE912" s="75"/>
      <c r="AF912" s="75"/>
      <c r="AG912" s="75"/>
      <c r="AH912" s="75"/>
      <c r="AI912" s="85"/>
      <c r="AJ912" s="75"/>
      <c r="AK912" s="85"/>
      <c r="AL912" s="85"/>
      <c r="AM912" s="75"/>
      <c r="AN912" s="75"/>
      <c r="AO912" s="75"/>
      <c r="AP912" s="85"/>
      <c r="AQ912" s="84"/>
      <c r="AR912" s="87"/>
      <c r="AT912" s="76"/>
      <c r="AV912" s="203"/>
      <c r="AW912" s="75"/>
      <c r="AX912" s="75"/>
      <c r="AY912" s="94"/>
      <c r="AZ912" s="75"/>
      <c r="BA912" s="75"/>
    </row>
    <row r="913" spans="4:53">
      <c r="D913" s="76"/>
      <c r="F913" s="206"/>
      <c r="G913" s="188"/>
      <c r="H913" s="188"/>
      <c r="I913" s="188"/>
      <c r="J913" s="188"/>
      <c r="K913" s="183"/>
      <c r="L913" s="188"/>
      <c r="M913" s="188"/>
      <c r="N913" s="189"/>
      <c r="O913" s="189"/>
      <c r="P913" s="188"/>
      <c r="Q913" s="188"/>
      <c r="R913" s="188"/>
      <c r="S913" s="188"/>
      <c r="T913" s="188"/>
      <c r="U913" s="188"/>
      <c r="V913" s="188"/>
      <c r="W913" s="188"/>
      <c r="X913" s="188"/>
      <c r="Y913" s="190"/>
      <c r="AA913" s="76"/>
      <c r="AC913" s="206"/>
      <c r="AD913" s="75"/>
      <c r="AE913" s="75"/>
      <c r="AF913" s="75"/>
      <c r="AG913" s="75"/>
      <c r="AH913" s="75"/>
      <c r="AI913" s="85"/>
      <c r="AJ913" s="75"/>
      <c r="AK913" s="85"/>
      <c r="AL913" s="85"/>
      <c r="AM913" s="75"/>
      <c r="AN913" s="75"/>
      <c r="AO913" s="75"/>
      <c r="AP913" s="85"/>
      <c r="AQ913" s="84"/>
      <c r="AR913" s="87"/>
      <c r="AT913" s="76"/>
      <c r="AV913" s="203"/>
      <c r="AW913" s="75"/>
      <c r="AX913" s="75"/>
      <c r="AY913" s="94"/>
      <c r="AZ913" s="75"/>
      <c r="BA913" s="75"/>
    </row>
    <row r="914" spans="4:53">
      <c r="D914" s="76"/>
      <c r="F914" s="206"/>
      <c r="G914" s="188"/>
      <c r="H914" s="188"/>
      <c r="I914" s="188"/>
      <c r="J914" s="188"/>
      <c r="K914" s="183"/>
      <c r="L914" s="188"/>
      <c r="M914" s="188"/>
      <c r="N914" s="189"/>
      <c r="O914" s="189"/>
      <c r="P914" s="188"/>
      <c r="Q914" s="188"/>
      <c r="R914" s="188"/>
      <c r="S914" s="188"/>
      <c r="T914" s="188"/>
      <c r="U914" s="188"/>
      <c r="V914" s="188"/>
      <c r="W914" s="188"/>
      <c r="X914" s="188"/>
      <c r="Y914" s="190"/>
      <c r="AA914" s="76"/>
      <c r="AC914" s="206"/>
      <c r="AD914" s="75"/>
      <c r="AE914" s="75"/>
      <c r="AF914" s="75"/>
      <c r="AG914" s="75"/>
      <c r="AH914" s="75"/>
      <c r="AI914" s="85"/>
      <c r="AJ914" s="75"/>
      <c r="AK914" s="85"/>
      <c r="AL914" s="85"/>
      <c r="AM914" s="75"/>
      <c r="AN914" s="75"/>
      <c r="AO914" s="75"/>
      <c r="AP914" s="85"/>
      <c r="AQ914" s="84"/>
      <c r="AR914" s="87"/>
      <c r="AT914" s="76"/>
      <c r="AV914" s="203"/>
      <c r="AW914" s="75"/>
      <c r="AX914" s="75"/>
      <c r="AY914" s="94"/>
      <c r="AZ914" s="75"/>
      <c r="BA914" s="75"/>
    </row>
    <row r="915" spans="4:53">
      <c r="D915" s="76"/>
      <c r="F915" s="206"/>
      <c r="G915" s="188"/>
      <c r="H915" s="188"/>
      <c r="I915" s="188"/>
      <c r="J915" s="188"/>
      <c r="K915" s="183"/>
      <c r="L915" s="188"/>
      <c r="M915" s="188"/>
      <c r="N915" s="189"/>
      <c r="O915" s="189"/>
      <c r="P915" s="188"/>
      <c r="Q915" s="188"/>
      <c r="R915" s="188"/>
      <c r="S915" s="188"/>
      <c r="T915" s="188"/>
      <c r="U915" s="188"/>
      <c r="V915" s="188"/>
      <c r="W915" s="188"/>
      <c r="X915" s="188"/>
      <c r="Y915" s="190"/>
      <c r="AA915" s="76"/>
      <c r="AC915" s="206"/>
      <c r="AD915" s="75"/>
      <c r="AE915" s="75"/>
      <c r="AF915" s="75"/>
      <c r="AG915" s="75"/>
      <c r="AH915" s="75"/>
      <c r="AI915" s="85"/>
      <c r="AJ915" s="75"/>
      <c r="AK915" s="85"/>
      <c r="AL915" s="85"/>
      <c r="AM915" s="75"/>
      <c r="AN915" s="75"/>
      <c r="AO915" s="75"/>
      <c r="AP915" s="85"/>
      <c r="AQ915" s="84"/>
      <c r="AR915" s="87"/>
      <c r="AT915" s="76"/>
      <c r="AV915" s="203"/>
      <c r="AW915" s="75"/>
      <c r="AX915" s="75"/>
      <c r="AY915" s="94"/>
      <c r="AZ915" s="75"/>
      <c r="BA915" s="75"/>
    </row>
    <row r="916" spans="4:53">
      <c r="D916" s="76"/>
      <c r="F916" s="206"/>
      <c r="G916" s="188"/>
      <c r="H916" s="188"/>
      <c r="I916" s="188"/>
      <c r="J916" s="188"/>
      <c r="K916" s="183"/>
      <c r="L916" s="188"/>
      <c r="M916" s="188"/>
      <c r="N916" s="189"/>
      <c r="O916" s="189"/>
      <c r="P916" s="188"/>
      <c r="Q916" s="188"/>
      <c r="R916" s="188"/>
      <c r="S916" s="188"/>
      <c r="T916" s="188"/>
      <c r="U916" s="188"/>
      <c r="V916" s="188"/>
      <c r="W916" s="188"/>
      <c r="X916" s="188"/>
      <c r="Y916" s="190"/>
      <c r="AA916" s="76"/>
      <c r="AC916" s="206"/>
      <c r="AD916" s="75"/>
      <c r="AE916" s="75"/>
      <c r="AF916" s="75"/>
      <c r="AG916" s="75"/>
      <c r="AH916" s="75"/>
      <c r="AI916" s="85"/>
      <c r="AJ916" s="75"/>
      <c r="AK916" s="85"/>
      <c r="AL916" s="85"/>
      <c r="AM916" s="75"/>
      <c r="AN916" s="75"/>
      <c r="AO916" s="75"/>
      <c r="AP916" s="85"/>
      <c r="AQ916" s="84"/>
      <c r="AR916" s="87"/>
      <c r="AT916" s="76"/>
      <c r="AV916" s="203"/>
      <c r="AW916" s="75"/>
      <c r="AX916" s="75"/>
      <c r="AY916" s="94"/>
      <c r="AZ916" s="75"/>
      <c r="BA916" s="75"/>
    </row>
    <row r="917" spans="4:53">
      <c r="D917" s="76"/>
      <c r="F917" s="206"/>
      <c r="G917" s="188"/>
      <c r="H917" s="188"/>
      <c r="I917" s="188"/>
      <c r="J917" s="188"/>
      <c r="K917" s="183"/>
      <c r="L917" s="188"/>
      <c r="M917" s="188"/>
      <c r="N917" s="189"/>
      <c r="O917" s="189"/>
      <c r="P917" s="188"/>
      <c r="Q917" s="188"/>
      <c r="R917" s="188"/>
      <c r="S917" s="188"/>
      <c r="T917" s="188"/>
      <c r="U917" s="188"/>
      <c r="V917" s="188"/>
      <c r="W917" s="188"/>
      <c r="X917" s="188"/>
      <c r="Y917" s="190"/>
      <c r="AA917" s="76"/>
      <c r="AC917" s="206"/>
      <c r="AD917" s="75"/>
      <c r="AE917" s="75"/>
      <c r="AF917" s="75"/>
      <c r="AG917" s="75"/>
      <c r="AH917" s="75"/>
      <c r="AI917" s="85"/>
      <c r="AJ917" s="75"/>
      <c r="AK917" s="85"/>
      <c r="AL917" s="85"/>
      <c r="AM917" s="75"/>
      <c r="AN917" s="75"/>
      <c r="AO917" s="75"/>
      <c r="AP917" s="85"/>
      <c r="AQ917" s="84"/>
      <c r="AR917" s="87"/>
      <c r="AT917" s="76"/>
      <c r="AV917" s="203"/>
      <c r="AW917" s="75"/>
      <c r="AX917" s="75"/>
      <c r="AY917" s="94"/>
      <c r="AZ917" s="75"/>
      <c r="BA917" s="75"/>
    </row>
    <row r="918" spans="4:53">
      <c r="D918" s="76"/>
      <c r="F918" s="206"/>
      <c r="G918" s="188"/>
      <c r="H918" s="188"/>
      <c r="I918" s="188"/>
      <c r="J918" s="188"/>
      <c r="K918" s="183"/>
      <c r="L918" s="188"/>
      <c r="M918" s="188"/>
      <c r="N918" s="189"/>
      <c r="O918" s="189"/>
      <c r="P918" s="188"/>
      <c r="Q918" s="188"/>
      <c r="R918" s="188"/>
      <c r="S918" s="188"/>
      <c r="T918" s="188"/>
      <c r="U918" s="188"/>
      <c r="V918" s="188"/>
      <c r="W918" s="188"/>
      <c r="X918" s="188"/>
      <c r="Y918" s="190"/>
      <c r="AA918" s="76"/>
      <c r="AC918" s="206"/>
      <c r="AD918" s="75"/>
      <c r="AE918" s="75"/>
      <c r="AF918" s="75"/>
      <c r="AG918" s="75"/>
      <c r="AH918" s="75"/>
      <c r="AI918" s="85"/>
      <c r="AJ918" s="75"/>
      <c r="AK918" s="85"/>
      <c r="AL918" s="85"/>
      <c r="AM918" s="75"/>
      <c r="AN918" s="75"/>
      <c r="AO918" s="75"/>
      <c r="AP918" s="85"/>
      <c r="AQ918" s="84"/>
      <c r="AR918" s="87"/>
      <c r="AT918" s="76"/>
      <c r="AV918" s="203"/>
      <c r="AW918" s="75"/>
      <c r="AX918" s="75"/>
      <c r="AY918" s="94"/>
      <c r="AZ918" s="75"/>
      <c r="BA918" s="75"/>
    </row>
    <row r="919" spans="4:53">
      <c r="D919" s="76"/>
      <c r="F919" s="206"/>
      <c r="G919" s="188"/>
      <c r="H919" s="188"/>
      <c r="I919" s="188"/>
      <c r="J919" s="188"/>
      <c r="K919" s="183"/>
      <c r="L919" s="188"/>
      <c r="M919" s="188"/>
      <c r="N919" s="189"/>
      <c r="O919" s="189"/>
      <c r="P919" s="188"/>
      <c r="Q919" s="188"/>
      <c r="R919" s="188"/>
      <c r="S919" s="188"/>
      <c r="T919" s="188"/>
      <c r="U919" s="188"/>
      <c r="V919" s="188"/>
      <c r="W919" s="188"/>
      <c r="X919" s="188"/>
      <c r="Y919" s="190"/>
      <c r="AA919" s="76"/>
      <c r="AC919" s="206"/>
      <c r="AD919" s="75"/>
      <c r="AE919" s="75"/>
      <c r="AF919" s="75"/>
      <c r="AG919" s="75"/>
      <c r="AH919" s="75"/>
      <c r="AI919" s="85"/>
      <c r="AJ919" s="75"/>
      <c r="AK919" s="85"/>
      <c r="AL919" s="85"/>
      <c r="AM919" s="75"/>
      <c r="AN919" s="75"/>
      <c r="AO919" s="75"/>
      <c r="AP919" s="85"/>
      <c r="AQ919" s="84"/>
      <c r="AR919" s="87"/>
      <c r="AT919" s="76"/>
      <c r="AV919" s="203"/>
      <c r="AW919" s="75"/>
      <c r="AX919" s="75"/>
      <c r="AY919" s="94"/>
      <c r="AZ919" s="75"/>
      <c r="BA919" s="75"/>
    </row>
    <row r="920" spans="4:53">
      <c r="D920" s="76"/>
      <c r="F920" s="206"/>
      <c r="G920" s="188"/>
      <c r="H920" s="188"/>
      <c r="I920" s="188"/>
      <c r="J920" s="188"/>
      <c r="K920" s="183"/>
      <c r="L920" s="188"/>
      <c r="M920" s="188"/>
      <c r="N920" s="189"/>
      <c r="O920" s="189"/>
      <c r="P920" s="188"/>
      <c r="Q920" s="188"/>
      <c r="R920" s="188"/>
      <c r="S920" s="188"/>
      <c r="T920" s="188"/>
      <c r="U920" s="188"/>
      <c r="V920" s="188"/>
      <c r="W920" s="188"/>
      <c r="X920" s="188"/>
      <c r="Y920" s="190"/>
      <c r="AA920" s="76"/>
      <c r="AC920" s="206"/>
      <c r="AD920" s="75"/>
      <c r="AE920" s="75"/>
      <c r="AF920" s="75"/>
      <c r="AG920" s="75"/>
      <c r="AH920" s="75"/>
      <c r="AI920" s="85"/>
      <c r="AJ920" s="75"/>
      <c r="AK920" s="85"/>
      <c r="AL920" s="85"/>
      <c r="AM920" s="75"/>
      <c r="AN920" s="75"/>
      <c r="AO920" s="75"/>
      <c r="AP920" s="85"/>
      <c r="AQ920" s="84"/>
      <c r="AR920" s="87"/>
      <c r="AT920" s="76"/>
      <c r="AV920" s="203"/>
      <c r="AW920" s="75"/>
      <c r="AX920" s="75"/>
      <c r="AY920" s="94"/>
      <c r="AZ920" s="75"/>
      <c r="BA920" s="75"/>
    </row>
    <row r="921" spans="4:53">
      <c r="D921" s="76"/>
      <c r="F921" s="206"/>
      <c r="G921" s="188"/>
      <c r="H921" s="188"/>
      <c r="I921" s="188"/>
      <c r="J921" s="188"/>
      <c r="K921" s="183"/>
      <c r="L921" s="188"/>
      <c r="M921" s="188"/>
      <c r="N921" s="189"/>
      <c r="O921" s="189"/>
      <c r="P921" s="188"/>
      <c r="Q921" s="188"/>
      <c r="R921" s="188"/>
      <c r="S921" s="188"/>
      <c r="T921" s="188"/>
      <c r="U921" s="188"/>
      <c r="V921" s="188"/>
      <c r="W921" s="188"/>
      <c r="X921" s="188"/>
      <c r="Y921" s="190"/>
      <c r="AA921" s="76"/>
      <c r="AC921" s="206"/>
      <c r="AD921" s="75"/>
      <c r="AE921" s="75"/>
      <c r="AF921" s="75"/>
      <c r="AG921" s="75"/>
      <c r="AH921" s="75"/>
      <c r="AI921" s="85"/>
      <c r="AJ921" s="75"/>
      <c r="AK921" s="85"/>
      <c r="AL921" s="85"/>
      <c r="AM921" s="75"/>
      <c r="AN921" s="75"/>
      <c r="AO921" s="75"/>
      <c r="AP921" s="85"/>
      <c r="AQ921" s="84"/>
      <c r="AR921" s="87"/>
      <c r="AT921" s="76"/>
      <c r="AV921" s="203"/>
      <c r="AW921" s="75"/>
      <c r="AX921" s="75"/>
      <c r="AY921" s="94"/>
      <c r="AZ921" s="75"/>
      <c r="BA921" s="75"/>
    </row>
    <row r="922" spans="4:53">
      <c r="D922" s="76"/>
      <c r="F922" s="206"/>
      <c r="G922" s="188"/>
      <c r="H922" s="188"/>
      <c r="I922" s="188"/>
      <c r="J922" s="188"/>
      <c r="K922" s="183"/>
      <c r="L922" s="188"/>
      <c r="M922" s="188"/>
      <c r="N922" s="189"/>
      <c r="O922" s="189"/>
      <c r="P922" s="188"/>
      <c r="Q922" s="188"/>
      <c r="R922" s="188"/>
      <c r="S922" s="188"/>
      <c r="T922" s="188"/>
      <c r="U922" s="188"/>
      <c r="V922" s="188"/>
      <c r="W922" s="188"/>
      <c r="X922" s="188"/>
      <c r="Y922" s="190"/>
      <c r="AA922" s="76"/>
      <c r="AC922" s="206"/>
      <c r="AD922" s="75"/>
      <c r="AE922" s="75"/>
      <c r="AF922" s="75"/>
      <c r="AG922" s="75"/>
      <c r="AH922" s="75"/>
      <c r="AI922" s="85"/>
      <c r="AJ922" s="75"/>
      <c r="AK922" s="85"/>
      <c r="AL922" s="85"/>
      <c r="AM922" s="75"/>
      <c r="AN922" s="75"/>
      <c r="AO922" s="75"/>
      <c r="AP922" s="85"/>
      <c r="AQ922" s="84"/>
      <c r="AR922" s="87"/>
      <c r="AT922" s="76"/>
      <c r="AV922" s="203"/>
      <c r="AW922" s="75"/>
      <c r="AX922" s="75"/>
      <c r="AY922" s="94"/>
      <c r="AZ922" s="75"/>
      <c r="BA922" s="75"/>
    </row>
    <row r="923" spans="4:53">
      <c r="D923" s="76"/>
      <c r="F923" s="206"/>
      <c r="G923" s="188"/>
      <c r="H923" s="188"/>
      <c r="I923" s="188"/>
      <c r="J923" s="188"/>
      <c r="K923" s="183"/>
      <c r="L923" s="188"/>
      <c r="M923" s="188"/>
      <c r="N923" s="189"/>
      <c r="O923" s="189"/>
      <c r="P923" s="188"/>
      <c r="Q923" s="188"/>
      <c r="R923" s="188"/>
      <c r="S923" s="188"/>
      <c r="T923" s="188"/>
      <c r="U923" s="188"/>
      <c r="V923" s="188"/>
      <c r="W923" s="188"/>
      <c r="X923" s="188"/>
      <c r="Y923" s="190"/>
      <c r="AA923" s="76"/>
      <c r="AC923" s="206"/>
      <c r="AD923" s="75"/>
      <c r="AE923" s="75"/>
      <c r="AF923" s="75"/>
      <c r="AG923" s="75"/>
      <c r="AH923" s="75"/>
      <c r="AI923" s="85"/>
      <c r="AJ923" s="75"/>
      <c r="AK923" s="85"/>
      <c r="AL923" s="85"/>
      <c r="AM923" s="75"/>
      <c r="AN923" s="75"/>
      <c r="AO923" s="75"/>
      <c r="AP923" s="85"/>
      <c r="AQ923" s="84"/>
      <c r="AR923" s="87"/>
      <c r="AT923" s="76"/>
      <c r="AV923" s="203"/>
      <c r="AW923" s="75"/>
      <c r="AX923" s="75"/>
      <c r="AY923" s="94"/>
      <c r="AZ923" s="75"/>
      <c r="BA923" s="75"/>
    </row>
    <row r="924" spans="4:53">
      <c r="D924" s="76"/>
      <c r="F924" s="206"/>
      <c r="G924" s="188"/>
      <c r="H924" s="188"/>
      <c r="I924" s="188"/>
      <c r="J924" s="188"/>
      <c r="K924" s="183"/>
      <c r="L924" s="188"/>
      <c r="M924" s="188"/>
      <c r="N924" s="189"/>
      <c r="O924" s="189"/>
      <c r="P924" s="188"/>
      <c r="Q924" s="188"/>
      <c r="R924" s="188"/>
      <c r="S924" s="188"/>
      <c r="T924" s="188"/>
      <c r="U924" s="188"/>
      <c r="V924" s="188"/>
      <c r="W924" s="188"/>
      <c r="X924" s="188"/>
      <c r="Y924" s="190"/>
      <c r="AA924" s="76"/>
      <c r="AC924" s="206"/>
      <c r="AD924" s="75"/>
      <c r="AE924" s="75"/>
      <c r="AF924" s="75"/>
      <c r="AG924" s="75"/>
      <c r="AH924" s="75"/>
      <c r="AI924" s="85"/>
      <c r="AJ924" s="75"/>
      <c r="AK924" s="85"/>
      <c r="AL924" s="85"/>
      <c r="AM924" s="75"/>
      <c r="AN924" s="75"/>
      <c r="AO924" s="75"/>
      <c r="AP924" s="85"/>
      <c r="AQ924" s="84"/>
      <c r="AR924" s="87"/>
      <c r="AT924" s="76"/>
      <c r="AV924" s="203"/>
      <c r="AW924" s="75"/>
      <c r="AX924" s="75"/>
      <c r="AY924" s="94"/>
      <c r="AZ924" s="75"/>
      <c r="BA924" s="75"/>
    </row>
    <row r="925" spans="4:53">
      <c r="D925" s="76"/>
      <c r="F925" s="206"/>
      <c r="G925" s="188"/>
      <c r="H925" s="188"/>
      <c r="I925" s="188"/>
      <c r="J925" s="188"/>
      <c r="K925" s="183"/>
      <c r="L925" s="188"/>
      <c r="M925" s="188"/>
      <c r="N925" s="189"/>
      <c r="O925" s="189"/>
      <c r="P925" s="188"/>
      <c r="Q925" s="188"/>
      <c r="R925" s="188"/>
      <c r="S925" s="188"/>
      <c r="T925" s="188"/>
      <c r="U925" s="188"/>
      <c r="V925" s="188"/>
      <c r="W925" s="188"/>
      <c r="X925" s="188"/>
      <c r="Y925" s="190"/>
      <c r="AA925" s="76"/>
      <c r="AC925" s="206"/>
      <c r="AD925" s="75"/>
      <c r="AE925" s="75"/>
      <c r="AF925" s="75"/>
      <c r="AG925" s="75"/>
      <c r="AH925" s="75"/>
      <c r="AI925" s="85"/>
      <c r="AJ925" s="75"/>
      <c r="AK925" s="85"/>
      <c r="AL925" s="85"/>
      <c r="AM925" s="75"/>
      <c r="AN925" s="75"/>
      <c r="AO925" s="75"/>
      <c r="AP925" s="85"/>
      <c r="AQ925" s="84"/>
      <c r="AR925" s="87"/>
      <c r="AT925" s="76"/>
      <c r="AV925" s="203"/>
      <c r="AW925" s="75"/>
      <c r="AX925" s="75"/>
      <c r="AY925" s="94"/>
      <c r="AZ925" s="75"/>
      <c r="BA925" s="75"/>
    </row>
    <row r="926" spans="4:53">
      <c r="D926" s="76"/>
      <c r="F926" s="206"/>
      <c r="G926" s="188"/>
      <c r="H926" s="188"/>
      <c r="I926" s="188"/>
      <c r="J926" s="188"/>
      <c r="K926" s="183"/>
      <c r="L926" s="188"/>
      <c r="M926" s="188"/>
      <c r="N926" s="189"/>
      <c r="O926" s="189"/>
      <c r="P926" s="188"/>
      <c r="Q926" s="188"/>
      <c r="R926" s="188"/>
      <c r="S926" s="188"/>
      <c r="T926" s="188"/>
      <c r="U926" s="188"/>
      <c r="V926" s="188"/>
      <c r="W926" s="188"/>
      <c r="X926" s="188"/>
      <c r="Y926" s="190"/>
      <c r="AA926" s="76"/>
      <c r="AC926" s="206"/>
      <c r="AD926" s="75"/>
      <c r="AE926" s="75"/>
      <c r="AF926" s="75"/>
      <c r="AG926" s="75"/>
      <c r="AH926" s="75"/>
      <c r="AI926" s="85"/>
      <c r="AJ926" s="75"/>
      <c r="AK926" s="85"/>
      <c r="AL926" s="85"/>
      <c r="AM926" s="75"/>
      <c r="AN926" s="75"/>
      <c r="AO926" s="75"/>
      <c r="AP926" s="85"/>
      <c r="AQ926" s="84"/>
      <c r="AR926" s="87"/>
      <c r="AT926" s="76"/>
      <c r="AV926" s="203"/>
      <c r="AW926" s="75"/>
      <c r="AX926" s="75"/>
      <c r="AY926" s="94"/>
      <c r="AZ926" s="75"/>
      <c r="BA926" s="75"/>
    </row>
    <row r="927" spans="4:53">
      <c r="D927" s="76"/>
      <c r="F927" s="206"/>
      <c r="G927" s="188"/>
      <c r="H927" s="188"/>
      <c r="I927" s="188"/>
      <c r="J927" s="188"/>
      <c r="K927" s="183"/>
      <c r="L927" s="188"/>
      <c r="M927" s="188"/>
      <c r="N927" s="189"/>
      <c r="O927" s="189"/>
      <c r="P927" s="188"/>
      <c r="Q927" s="188"/>
      <c r="R927" s="188"/>
      <c r="S927" s="188"/>
      <c r="T927" s="188"/>
      <c r="U927" s="188"/>
      <c r="V927" s="188"/>
      <c r="W927" s="188"/>
      <c r="X927" s="188"/>
      <c r="Y927" s="190"/>
      <c r="AA927" s="76"/>
      <c r="AC927" s="206"/>
      <c r="AD927" s="75"/>
      <c r="AE927" s="75"/>
      <c r="AF927" s="75"/>
      <c r="AG927" s="75"/>
      <c r="AH927" s="75"/>
      <c r="AI927" s="85"/>
      <c r="AJ927" s="75"/>
      <c r="AK927" s="85"/>
      <c r="AL927" s="85"/>
      <c r="AM927" s="75"/>
      <c r="AN927" s="75"/>
      <c r="AO927" s="75"/>
      <c r="AP927" s="85"/>
      <c r="AQ927" s="84"/>
      <c r="AR927" s="87"/>
      <c r="AT927" s="76"/>
      <c r="AV927" s="203"/>
      <c r="AW927" s="75"/>
      <c r="AX927" s="75"/>
      <c r="AY927" s="94"/>
      <c r="AZ927" s="75"/>
      <c r="BA927" s="75"/>
    </row>
    <row r="928" spans="4:53">
      <c r="D928" s="76"/>
      <c r="F928" s="206"/>
      <c r="G928" s="188"/>
      <c r="H928" s="188"/>
      <c r="I928" s="188"/>
      <c r="J928" s="188"/>
      <c r="K928" s="183"/>
      <c r="L928" s="188"/>
      <c r="M928" s="188"/>
      <c r="N928" s="189"/>
      <c r="O928" s="189"/>
      <c r="P928" s="188"/>
      <c r="Q928" s="188"/>
      <c r="R928" s="188"/>
      <c r="S928" s="188"/>
      <c r="T928" s="188"/>
      <c r="U928" s="188"/>
      <c r="V928" s="188"/>
      <c r="W928" s="188"/>
      <c r="X928" s="188"/>
      <c r="Y928" s="190"/>
      <c r="AA928" s="76"/>
      <c r="AC928" s="206"/>
      <c r="AD928" s="75"/>
      <c r="AE928" s="75"/>
      <c r="AF928" s="75"/>
      <c r="AG928" s="75"/>
      <c r="AH928" s="75"/>
      <c r="AI928" s="85"/>
      <c r="AJ928" s="75"/>
      <c r="AK928" s="85"/>
      <c r="AL928" s="85"/>
      <c r="AM928" s="75"/>
      <c r="AN928" s="75"/>
      <c r="AO928" s="75"/>
      <c r="AP928" s="85"/>
      <c r="AQ928" s="84"/>
      <c r="AR928" s="87"/>
      <c r="AT928" s="76"/>
      <c r="AV928" s="203"/>
      <c r="AW928" s="75"/>
      <c r="AX928" s="75"/>
      <c r="AY928" s="94"/>
      <c r="AZ928" s="75"/>
      <c r="BA928" s="75"/>
    </row>
    <row r="929" spans="4:53">
      <c r="D929" s="76"/>
      <c r="F929" s="206"/>
      <c r="G929" s="188"/>
      <c r="H929" s="188"/>
      <c r="I929" s="188"/>
      <c r="J929" s="188"/>
      <c r="K929" s="183"/>
      <c r="L929" s="188"/>
      <c r="M929" s="188"/>
      <c r="N929" s="189"/>
      <c r="O929" s="189"/>
      <c r="P929" s="188"/>
      <c r="Q929" s="188"/>
      <c r="R929" s="188"/>
      <c r="S929" s="188"/>
      <c r="T929" s="188"/>
      <c r="U929" s="188"/>
      <c r="V929" s="188"/>
      <c r="W929" s="188"/>
      <c r="X929" s="188"/>
      <c r="Y929" s="190"/>
      <c r="AA929" s="76"/>
      <c r="AC929" s="206"/>
      <c r="AD929" s="75"/>
      <c r="AE929" s="75"/>
      <c r="AF929" s="75"/>
      <c r="AG929" s="75"/>
      <c r="AH929" s="75"/>
      <c r="AI929" s="85"/>
      <c r="AJ929" s="75"/>
      <c r="AK929" s="85"/>
      <c r="AL929" s="85"/>
      <c r="AM929" s="75"/>
      <c r="AN929" s="75"/>
      <c r="AO929" s="75"/>
      <c r="AP929" s="85"/>
      <c r="AQ929" s="84"/>
      <c r="AR929" s="87"/>
      <c r="AT929" s="76"/>
      <c r="AV929" s="203"/>
      <c r="AW929" s="75"/>
      <c r="AX929" s="75"/>
      <c r="AY929" s="94"/>
      <c r="AZ929" s="75"/>
      <c r="BA929" s="75"/>
    </row>
    <row r="930" spans="4:53">
      <c r="D930" s="76"/>
      <c r="F930" s="206"/>
      <c r="G930" s="188"/>
      <c r="H930" s="188"/>
      <c r="I930" s="188"/>
      <c r="J930" s="188"/>
      <c r="K930" s="183"/>
      <c r="L930" s="188"/>
      <c r="M930" s="188"/>
      <c r="N930" s="189"/>
      <c r="O930" s="189"/>
      <c r="P930" s="188"/>
      <c r="Q930" s="188"/>
      <c r="R930" s="188"/>
      <c r="S930" s="188"/>
      <c r="T930" s="188"/>
      <c r="U930" s="188"/>
      <c r="V930" s="188"/>
      <c r="W930" s="188"/>
      <c r="X930" s="188"/>
      <c r="Y930" s="190"/>
      <c r="AA930" s="76"/>
      <c r="AC930" s="206"/>
      <c r="AD930" s="75"/>
      <c r="AE930" s="75"/>
      <c r="AF930" s="75"/>
      <c r="AG930" s="75"/>
      <c r="AH930" s="75"/>
      <c r="AI930" s="85"/>
      <c r="AJ930" s="75"/>
      <c r="AK930" s="85"/>
      <c r="AL930" s="85"/>
      <c r="AM930" s="75"/>
      <c r="AN930" s="75"/>
      <c r="AO930" s="75"/>
      <c r="AP930" s="85"/>
      <c r="AQ930" s="84"/>
      <c r="AR930" s="87"/>
      <c r="AT930" s="76"/>
      <c r="AV930" s="203"/>
      <c r="AW930" s="75"/>
      <c r="AX930" s="75"/>
      <c r="AY930" s="94"/>
      <c r="AZ930" s="75"/>
      <c r="BA930" s="75"/>
    </row>
    <row r="931" spans="4:53">
      <c r="D931" s="76"/>
      <c r="F931" s="206"/>
      <c r="G931" s="188"/>
      <c r="H931" s="188"/>
      <c r="I931" s="188"/>
      <c r="J931" s="188"/>
      <c r="K931" s="183"/>
      <c r="L931" s="188"/>
      <c r="M931" s="188"/>
      <c r="N931" s="189"/>
      <c r="O931" s="189"/>
      <c r="P931" s="188"/>
      <c r="Q931" s="188"/>
      <c r="R931" s="188"/>
      <c r="S931" s="188"/>
      <c r="T931" s="188"/>
      <c r="U931" s="188"/>
      <c r="V931" s="188"/>
      <c r="W931" s="188"/>
      <c r="X931" s="188"/>
      <c r="Y931" s="190"/>
      <c r="AA931" s="76"/>
      <c r="AC931" s="206"/>
      <c r="AD931" s="75"/>
      <c r="AE931" s="75"/>
      <c r="AF931" s="75"/>
      <c r="AG931" s="75"/>
      <c r="AH931" s="75"/>
      <c r="AI931" s="85"/>
      <c r="AJ931" s="75"/>
      <c r="AK931" s="85"/>
      <c r="AL931" s="85"/>
      <c r="AM931" s="75"/>
      <c r="AN931" s="75"/>
      <c r="AO931" s="75"/>
      <c r="AP931" s="85"/>
      <c r="AQ931" s="84"/>
      <c r="AR931" s="87"/>
      <c r="AT931" s="76"/>
      <c r="AV931" s="203"/>
      <c r="AW931" s="75"/>
      <c r="AX931" s="75"/>
      <c r="AY931" s="94"/>
      <c r="AZ931" s="75"/>
      <c r="BA931" s="75"/>
    </row>
    <row r="932" spans="4:53">
      <c r="D932" s="76"/>
      <c r="F932" s="206"/>
      <c r="G932" s="188"/>
      <c r="H932" s="188"/>
      <c r="I932" s="188"/>
      <c r="J932" s="188"/>
      <c r="K932" s="183"/>
      <c r="L932" s="188"/>
      <c r="M932" s="188"/>
      <c r="N932" s="189"/>
      <c r="O932" s="189"/>
      <c r="P932" s="188"/>
      <c r="Q932" s="188"/>
      <c r="R932" s="188"/>
      <c r="S932" s="188"/>
      <c r="T932" s="188"/>
      <c r="U932" s="188"/>
      <c r="V932" s="188"/>
      <c r="W932" s="188"/>
      <c r="X932" s="188"/>
      <c r="Y932" s="190"/>
      <c r="AA932" s="76"/>
      <c r="AC932" s="206"/>
      <c r="AD932" s="75"/>
      <c r="AE932" s="75"/>
      <c r="AF932" s="75"/>
      <c r="AG932" s="75"/>
      <c r="AH932" s="75"/>
      <c r="AI932" s="85"/>
      <c r="AJ932" s="75"/>
      <c r="AK932" s="85"/>
      <c r="AL932" s="85"/>
      <c r="AM932" s="75"/>
      <c r="AN932" s="75"/>
      <c r="AO932" s="75"/>
      <c r="AP932" s="85"/>
      <c r="AQ932" s="84"/>
      <c r="AR932" s="87"/>
      <c r="AT932" s="76"/>
      <c r="AV932" s="203"/>
      <c r="AW932" s="75"/>
      <c r="AX932" s="75"/>
      <c r="AY932" s="94"/>
      <c r="AZ932" s="75"/>
      <c r="BA932" s="75"/>
    </row>
    <row r="933" spans="4:53">
      <c r="D933" s="76"/>
      <c r="F933" s="206"/>
      <c r="G933" s="188"/>
      <c r="H933" s="188"/>
      <c r="I933" s="188"/>
      <c r="J933" s="188"/>
      <c r="K933" s="183"/>
      <c r="L933" s="188"/>
      <c r="M933" s="188"/>
      <c r="N933" s="189"/>
      <c r="O933" s="189"/>
      <c r="P933" s="188"/>
      <c r="Q933" s="188"/>
      <c r="R933" s="188"/>
      <c r="S933" s="188"/>
      <c r="T933" s="188"/>
      <c r="U933" s="188"/>
      <c r="V933" s="188"/>
      <c r="W933" s="188"/>
      <c r="X933" s="188"/>
      <c r="Y933" s="190"/>
      <c r="AA933" s="76"/>
      <c r="AC933" s="206"/>
      <c r="AD933" s="75"/>
      <c r="AE933" s="75"/>
      <c r="AF933" s="75"/>
      <c r="AG933" s="75"/>
      <c r="AH933" s="75"/>
      <c r="AI933" s="85"/>
      <c r="AJ933" s="75"/>
      <c r="AK933" s="85"/>
      <c r="AL933" s="85"/>
      <c r="AM933" s="75"/>
      <c r="AN933" s="75"/>
      <c r="AO933" s="75"/>
      <c r="AP933" s="85"/>
      <c r="AQ933" s="84"/>
      <c r="AR933" s="87"/>
      <c r="AT933" s="76"/>
      <c r="AV933" s="203"/>
      <c r="AW933" s="75"/>
      <c r="AX933" s="75"/>
      <c r="AY933" s="94"/>
      <c r="AZ933" s="75"/>
      <c r="BA933" s="75"/>
    </row>
    <row r="934" spans="4:53">
      <c r="D934" s="76"/>
      <c r="F934" s="206"/>
      <c r="G934" s="188"/>
      <c r="H934" s="188"/>
      <c r="I934" s="188"/>
      <c r="J934" s="188"/>
      <c r="K934" s="183"/>
      <c r="L934" s="188"/>
      <c r="M934" s="188"/>
      <c r="N934" s="189"/>
      <c r="O934" s="189"/>
      <c r="P934" s="188"/>
      <c r="Q934" s="188"/>
      <c r="R934" s="188"/>
      <c r="S934" s="188"/>
      <c r="T934" s="188"/>
      <c r="U934" s="188"/>
      <c r="V934" s="188"/>
      <c r="W934" s="188"/>
      <c r="X934" s="188"/>
      <c r="Y934" s="190"/>
      <c r="AA934" s="76"/>
      <c r="AC934" s="206"/>
      <c r="AD934" s="75"/>
      <c r="AE934" s="75"/>
      <c r="AF934" s="75"/>
      <c r="AG934" s="75"/>
      <c r="AH934" s="75"/>
      <c r="AI934" s="85"/>
      <c r="AJ934" s="75"/>
      <c r="AK934" s="85"/>
      <c r="AL934" s="85"/>
      <c r="AM934" s="75"/>
      <c r="AN934" s="75"/>
      <c r="AO934" s="75"/>
      <c r="AP934" s="85"/>
      <c r="AQ934" s="84"/>
      <c r="AR934" s="87"/>
      <c r="AT934" s="76"/>
      <c r="AV934" s="203"/>
      <c r="AW934" s="75"/>
      <c r="AX934" s="75"/>
      <c r="AY934" s="94"/>
      <c r="AZ934" s="75"/>
      <c r="BA934" s="75"/>
    </row>
    <row r="935" spans="4:53">
      <c r="D935" s="76"/>
      <c r="F935" s="206"/>
      <c r="G935" s="188"/>
      <c r="H935" s="188"/>
      <c r="I935" s="188"/>
      <c r="J935" s="188"/>
      <c r="K935" s="183"/>
      <c r="L935" s="188"/>
      <c r="M935" s="188"/>
      <c r="N935" s="189"/>
      <c r="O935" s="189"/>
      <c r="P935" s="188"/>
      <c r="Q935" s="188"/>
      <c r="R935" s="188"/>
      <c r="S935" s="188"/>
      <c r="T935" s="188"/>
      <c r="U935" s="188"/>
      <c r="V935" s="188"/>
      <c r="W935" s="188"/>
      <c r="X935" s="188"/>
      <c r="Y935" s="190"/>
      <c r="AA935" s="76"/>
      <c r="AC935" s="206"/>
      <c r="AD935" s="75"/>
      <c r="AE935" s="75"/>
      <c r="AF935" s="75"/>
      <c r="AG935" s="75"/>
      <c r="AH935" s="75"/>
      <c r="AI935" s="85"/>
      <c r="AJ935" s="75"/>
      <c r="AK935" s="85"/>
      <c r="AL935" s="85"/>
      <c r="AM935" s="75"/>
      <c r="AN935" s="75"/>
      <c r="AO935" s="75"/>
      <c r="AP935" s="85"/>
      <c r="AQ935" s="84"/>
      <c r="AR935" s="87"/>
      <c r="AT935" s="76"/>
      <c r="AV935" s="203"/>
      <c r="AW935" s="75"/>
      <c r="AX935" s="75"/>
      <c r="AY935" s="94"/>
      <c r="AZ935" s="75"/>
      <c r="BA935" s="75"/>
    </row>
    <row r="936" spans="4:53">
      <c r="D936" s="76"/>
      <c r="F936" s="206"/>
      <c r="G936" s="188"/>
      <c r="H936" s="188"/>
      <c r="I936" s="188"/>
      <c r="J936" s="188"/>
      <c r="K936" s="183"/>
      <c r="L936" s="188"/>
      <c r="M936" s="188"/>
      <c r="N936" s="189"/>
      <c r="O936" s="189"/>
      <c r="P936" s="188"/>
      <c r="Q936" s="188"/>
      <c r="R936" s="188"/>
      <c r="S936" s="188"/>
      <c r="T936" s="188"/>
      <c r="U936" s="188"/>
      <c r="V936" s="188"/>
      <c r="W936" s="188"/>
      <c r="X936" s="188"/>
      <c r="Y936" s="190"/>
      <c r="AA936" s="76"/>
      <c r="AC936" s="206"/>
      <c r="AD936" s="75"/>
      <c r="AE936" s="75"/>
      <c r="AF936" s="75"/>
      <c r="AG936" s="75"/>
      <c r="AH936" s="75"/>
      <c r="AI936" s="85"/>
      <c r="AJ936" s="75"/>
      <c r="AK936" s="85"/>
      <c r="AL936" s="85"/>
      <c r="AM936" s="75"/>
      <c r="AN936" s="75"/>
      <c r="AO936" s="75"/>
      <c r="AP936" s="85"/>
      <c r="AQ936" s="84"/>
      <c r="AR936" s="87"/>
      <c r="AT936" s="76"/>
      <c r="AV936" s="203"/>
      <c r="AW936" s="75"/>
      <c r="AX936" s="75"/>
      <c r="AY936" s="94"/>
      <c r="AZ936" s="75"/>
      <c r="BA936" s="75"/>
    </row>
    <row r="937" spans="4:53">
      <c r="D937" s="76"/>
      <c r="F937" s="206"/>
      <c r="G937" s="188"/>
      <c r="H937" s="188"/>
      <c r="I937" s="188"/>
      <c r="J937" s="188"/>
      <c r="K937" s="183"/>
      <c r="L937" s="188"/>
      <c r="M937" s="188"/>
      <c r="N937" s="189"/>
      <c r="O937" s="189"/>
      <c r="P937" s="188"/>
      <c r="Q937" s="188"/>
      <c r="R937" s="188"/>
      <c r="S937" s="188"/>
      <c r="T937" s="188"/>
      <c r="U937" s="188"/>
      <c r="V937" s="188"/>
      <c r="W937" s="188"/>
      <c r="X937" s="188"/>
      <c r="Y937" s="190"/>
      <c r="AA937" s="76"/>
      <c r="AC937" s="206"/>
      <c r="AD937" s="75"/>
      <c r="AE937" s="75"/>
      <c r="AF937" s="75"/>
      <c r="AG937" s="75"/>
      <c r="AH937" s="75"/>
      <c r="AI937" s="85"/>
      <c r="AJ937" s="75"/>
      <c r="AK937" s="85"/>
      <c r="AL937" s="85"/>
      <c r="AM937" s="75"/>
      <c r="AN937" s="75"/>
      <c r="AO937" s="75"/>
      <c r="AP937" s="85"/>
      <c r="AQ937" s="84"/>
      <c r="AR937" s="87"/>
      <c r="AT937" s="76"/>
      <c r="AV937" s="203"/>
      <c r="AW937" s="75"/>
      <c r="AX937" s="75"/>
      <c r="AY937" s="94"/>
      <c r="AZ937" s="75"/>
      <c r="BA937" s="75"/>
    </row>
    <row r="938" spans="4:53">
      <c r="D938" s="76"/>
      <c r="F938" s="206"/>
      <c r="G938" s="188"/>
      <c r="H938" s="188"/>
      <c r="I938" s="188"/>
      <c r="J938" s="188"/>
      <c r="K938" s="183"/>
      <c r="L938" s="188"/>
      <c r="M938" s="188"/>
      <c r="N938" s="189"/>
      <c r="O938" s="189"/>
      <c r="P938" s="188"/>
      <c r="Q938" s="188"/>
      <c r="R938" s="188"/>
      <c r="S938" s="188"/>
      <c r="T938" s="188"/>
      <c r="U938" s="188"/>
      <c r="V938" s="188"/>
      <c r="W938" s="188"/>
      <c r="X938" s="188"/>
      <c r="Y938" s="190"/>
      <c r="AA938" s="76"/>
      <c r="AC938" s="206"/>
      <c r="AD938" s="75"/>
      <c r="AE938" s="75"/>
      <c r="AF938" s="75"/>
      <c r="AG938" s="75"/>
      <c r="AH938" s="75"/>
      <c r="AI938" s="85"/>
      <c r="AJ938" s="75"/>
      <c r="AK938" s="85"/>
      <c r="AL938" s="85"/>
      <c r="AM938" s="75"/>
      <c r="AN938" s="75"/>
      <c r="AO938" s="75"/>
      <c r="AP938" s="85"/>
      <c r="AQ938" s="84"/>
      <c r="AR938" s="87"/>
      <c r="AT938" s="76"/>
      <c r="AV938" s="203"/>
      <c r="AW938" s="75"/>
      <c r="AX938" s="75"/>
      <c r="AY938" s="94"/>
      <c r="AZ938" s="75"/>
      <c r="BA938" s="75"/>
    </row>
    <row r="939" spans="4:53">
      <c r="D939" s="76"/>
      <c r="F939" s="206"/>
      <c r="G939" s="188"/>
      <c r="H939" s="188"/>
      <c r="I939" s="188"/>
      <c r="J939" s="188"/>
      <c r="K939" s="183"/>
      <c r="L939" s="188"/>
      <c r="M939" s="188"/>
      <c r="N939" s="189"/>
      <c r="O939" s="189"/>
      <c r="P939" s="188"/>
      <c r="Q939" s="188"/>
      <c r="R939" s="188"/>
      <c r="S939" s="188"/>
      <c r="T939" s="188"/>
      <c r="U939" s="188"/>
      <c r="V939" s="188"/>
      <c r="W939" s="188"/>
      <c r="X939" s="188"/>
      <c r="Y939" s="190"/>
      <c r="AA939" s="76"/>
      <c r="AC939" s="206"/>
      <c r="AD939" s="75"/>
      <c r="AE939" s="75"/>
      <c r="AF939" s="75"/>
      <c r="AG939" s="75"/>
      <c r="AH939" s="75"/>
      <c r="AI939" s="85"/>
      <c r="AJ939" s="75"/>
      <c r="AK939" s="85"/>
      <c r="AL939" s="85"/>
      <c r="AM939" s="75"/>
      <c r="AN939" s="75"/>
      <c r="AO939" s="75"/>
      <c r="AP939" s="85"/>
      <c r="AQ939" s="84"/>
      <c r="AR939" s="87"/>
      <c r="AT939" s="76"/>
      <c r="AV939" s="203"/>
      <c r="AW939" s="75"/>
      <c r="AX939" s="75"/>
      <c r="AY939" s="94"/>
      <c r="AZ939" s="75"/>
      <c r="BA939" s="75"/>
    </row>
    <row r="940" spans="4:53">
      <c r="D940" s="76"/>
      <c r="F940" s="206"/>
      <c r="G940" s="188"/>
      <c r="H940" s="188"/>
      <c r="I940" s="188"/>
      <c r="J940" s="188"/>
      <c r="K940" s="183"/>
      <c r="L940" s="188"/>
      <c r="M940" s="188"/>
      <c r="N940" s="189"/>
      <c r="O940" s="189"/>
      <c r="P940" s="188"/>
      <c r="Q940" s="188"/>
      <c r="R940" s="188"/>
      <c r="S940" s="188"/>
      <c r="T940" s="188"/>
      <c r="U940" s="188"/>
      <c r="V940" s="188"/>
      <c r="W940" s="188"/>
      <c r="X940" s="188"/>
      <c r="Y940" s="190"/>
      <c r="AA940" s="76"/>
      <c r="AC940" s="206"/>
      <c r="AD940" s="75"/>
      <c r="AE940" s="75"/>
      <c r="AF940" s="75"/>
      <c r="AG940" s="75"/>
      <c r="AH940" s="75"/>
      <c r="AI940" s="85"/>
      <c r="AJ940" s="75"/>
      <c r="AK940" s="85"/>
      <c r="AL940" s="85"/>
      <c r="AM940" s="75"/>
      <c r="AN940" s="75"/>
      <c r="AO940" s="75"/>
      <c r="AP940" s="85"/>
      <c r="AQ940" s="84"/>
      <c r="AR940" s="87"/>
      <c r="AT940" s="76"/>
      <c r="AV940" s="203"/>
      <c r="AW940" s="75"/>
      <c r="AX940" s="75"/>
      <c r="AY940" s="94"/>
      <c r="AZ940" s="75"/>
      <c r="BA940" s="75"/>
    </row>
    <row r="941" spans="4:53">
      <c r="D941" s="76"/>
      <c r="F941" s="206"/>
      <c r="G941" s="188"/>
      <c r="H941" s="188"/>
      <c r="I941" s="188"/>
      <c r="J941" s="188"/>
      <c r="K941" s="183"/>
      <c r="L941" s="188"/>
      <c r="M941" s="188"/>
      <c r="N941" s="189"/>
      <c r="O941" s="189"/>
      <c r="P941" s="188"/>
      <c r="Q941" s="188"/>
      <c r="R941" s="188"/>
      <c r="S941" s="188"/>
      <c r="T941" s="188"/>
      <c r="U941" s="188"/>
      <c r="V941" s="188"/>
      <c r="W941" s="188"/>
      <c r="X941" s="188"/>
      <c r="Y941" s="190"/>
      <c r="AA941" s="76"/>
      <c r="AC941" s="206"/>
      <c r="AD941" s="75"/>
      <c r="AE941" s="75"/>
      <c r="AF941" s="75"/>
      <c r="AG941" s="75"/>
      <c r="AH941" s="75"/>
      <c r="AI941" s="85"/>
      <c r="AJ941" s="75"/>
      <c r="AK941" s="85"/>
      <c r="AL941" s="85"/>
      <c r="AM941" s="75"/>
      <c r="AN941" s="75"/>
      <c r="AO941" s="75"/>
      <c r="AP941" s="85"/>
      <c r="AQ941" s="84"/>
      <c r="AR941" s="87"/>
      <c r="AT941" s="76"/>
      <c r="AV941" s="203"/>
      <c r="AW941" s="75"/>
      <c r="AX941" s="75"/>
      <c r="AY941" s="94"/>
      <c r="AZ941" s="75"/>
      <c r="BA941" s="75"/>
    </row>
    <row r="942" spans="4:53">
      <c r="D942" s="76"/>
      <c r="F942" s="206"/>
      <c r="G942" s="188"/>
      <c r="H942" s="188"/>
      <c r="I942" s="188"/>
      <c r="J942" s="188"/>
      <c r="K942" s="183"/>
      <c r="L942" s="188"/>
      <c r="M942" s="188"/>
      <c r="N942" s="189"/>
      <c r="O942" s="189"/>
      <c r="P942" s="188"/>
      <c r="Q942" s="188"/>
      <c r="R942" s="188"/>
      <c r="S942" s="188"/>
      <c r="T942" s="188"/>
      <c r="U942" s="188"/>
      <c r="V942" s="188"/>
      <c r="W942" s="188"/>
      <c r="X942" s="188"/>
      <c r="Y942" s="190"/>
      <c r="AA942" s="76"/>
      <c r="AC942" s="206"/>
      <c r="AD942" s="75"/>
      <c r="AE942" s="75"/>
      <c r="AF942" s="75"/>
      <c r="AG942" s="75"/>
      <c r="AH942" s="75"/>
      <c r="AI942" s="85"/>
      <c r="AJ942" s="75"/>
      <c r="AK942" s="85"/>
      <c r="AL942" s="85"/>
      <c r="AM942" s="75"/>
      <c r="AN942" s="75"/>
      <c r="AO942" s="75"/>
      <c r="AP942" s="85"/>
      <c r="AQ942" s="84"/>
      <c r="AR942" s="87"/>
      <c r="AT942" s="76"/>
      <c r="AV942" s="203"/>
      <c r="AW942" s="75"/>
      <c r="AX942" s="75"/>
      <c r="AY942" s="94"/>
      <c r="AZ942" s="75"/>
      <c r="BA942" s="75"/>
    </row>
    <row r="943" spans="4:53">
      <c r="D943" s="76"/>
      <c r="F943" s="206"/>
      <c r="G943" s="188"/>
      <c r="H943" s="188"/>
      <c r="I943" s="188"/>
      <c r="J943" s="188"/>
      <c r="K943" s="183"/>
      <c r="L943" s="188"/>
      <c r="M943" s="188"/>
      <c r="N943" s="189"/>
      <c r="O943" s="189"/>
      <c r="P943" s="188"/>
      <c r="Q943" s="188"/>
      <c r="R943" s="188"/>
      <c r="S943" s="188"/>
      <c r="T943" s="188"/>
      <c r="U943" s="188"/>
      <c r="V943" s="188"/>
      <c r="W943" s="188"/>
      <c r="X943" s="188"/>
      <c r="Y943" s="190"/>
      <c r="AA943" s="76"/>
      <c r="AC943" s="206"/>
      <c r="AD943" s="75"/>
      <c r="AE943" s="75"/>
      <c r="AF943" s="75"/>
      <c r="AG943" s="75"/>
      <c r="AH943" s="75"/>
      <c r="AI943" s="85"/>
      <c r="AJ943" s="75"/>
      <c r="AK943" s="85"/>
      <c r="AL943" s="85"/>
      <c r="AM943" s="75"/>
      <c r="AN943" s="75"/>
      <c r="AO943" s="75"/>
      <c r="AP943" s="85"/>
      <c r="AQ943" s="84"/>
      <c r="AR943" s="87"/>
      <c r="AT943" s="76"/>
      <c r="AV943" s="203"/>
      <c r="AW943" s="75"/>
      <c r="AX943" s="75"/>
      <c r="AY943" s="94"/>
      <c r="AZ943" s="75"/>
      <c r="BA943" s="75"/>
    </row>
    <row r="944" spans="4:53">
      <c r="D944" s="76"/>
      <c r="F944" s="206"/>
      <c r="G944" s="188"/>
      <c r="H944" s="188"/>
      <c r="I944" s="188"/>
      <c r="J944" s="188"/>
      <c r="K944" s="183"/>
      <c r="L944" s="188"/>
      <c r="M944" s="188"/>
      <c r="N944" s="189"/>
      <c r="O944" s="189"/>
      <c r="P944" s="188"/>
      <c r="Q944" s="188"/>
      <c r="R944" s="188"/>
      <c r="S944" s="188"/>
      <c r="T944" s="188"/>
      <c r="U944" s="188"/>
      <c r="V944" s="188"/>
      <c r="W944" s="188"/>
      <c r="X944" s="188"/>
      <c r="Y944" s="190"/>
      <c r="AA944" s="76"/>
      <c r="AC944" s="206"/>
      <c r="AD944" s="75"/>
      <c r="AE944" s="75"/>
      <c r="AF944" s="75"/>
      <c r="AG944" s="75"/>
      <c r="AH944" s="75"/>
      <c r="AI944" s="85"/>
      <c r="AJ944" s="75"/>
      <c r="AK944" s="85"/>
      <c r="AL944" s="85"/>
      <c r="AM944" s="75"/>
      <c r="AN944" s="75"/>
      <c r="AO944" s="75"/>
      <c r="AP944" s="85"/>
      <c r="AQ944" s="84"/>
      <c r="AR944" s="87"/>
      <c r="AT944" s="76"/>
      <c r="AV944" s="203"/>
      <c r="AW944" s="75"/>
      <c r="AX944" s="75"/>
      <c r="AY944" s="94"/>
      <c r="AZ944" s="75"/>
      <c r="BA944" s="75"/>
    </row>
    <row r="945" spans="4:53">
      <c r="D945" s="76"/>
      <c r="F945" s="206"/>
      <c r="G945" s="188"/>
      <c r="H945" s="188"/>
      <c r="I945" s="188"/>
      <c r="J945" s="188"/>
      <c r="K945" s="183"/>
      <c r="L945" s="188"/>
      <c r="M945" s="188"/>
      <c r="N945" s="189"/>
      <c r="O945" s="189"/>
      <c r="P945" s="188"/>
      <c r="Q945" s="188"/>
      <c r="R945" s="188"/>
      <c r="S945" s="188"/>
      <c r="T945" s="188"/>
      <c r="U945" s="188"/>
      <c r="V945" s="188"/>
      <c r="W945" s="188"/>
      <c r="X945" s="188"/>
      <c r="Y945" s="190"/>
      <c r="AA945" s="76"/>
      <c r="AC945" s="206"/>
      <c r="AD945" s="75"/>
      <c r="AE945" s="75"/>
      <c r="AF945" s="75"/>
      <c r="AG945" s="75"/>
      <c r="AH945" s="75"/>
      <c r="AI945" s="85"/>
      <c r="AJ945" s="75"/>
      <c r="AK945" s="85"/>
      <c r="AL945" s="85"/>
      <c r="AM945" s="75"/>
      <c r="AN945" s="75"/>
      <c r="AO945" s="75"/>
      <c r="AP945" s="85"/>
      <c r="AQ945" s="84"/>
      <c r="AR945" s="87"/>
      <c r="AT945" s="76"/>
      <c r="AV945" s="203"/>
      <c r="AW945" s="75"/>
      <c r="AX945" s="75"/>
      <c r="AY945" s="94"/>
      <c r="AZ945" s="75"/>
      <c r="BA945" s="75"/>
    </row>
    <row r="946" spans="4:53">
      <c r="D946" s="76"/>
      <c r="F946" s="206"/>
      <c r="G946" s="188"/>
      <c r="H946" s="188"/>
      <c r="I946" s="188"/>
      <c r="J946" s="188"/>
      <c r="K946" s="183"/>
      <c r="L946" s="188"/>
      <c r="M946" s="188"/>
      <c r="N946" s="189"/>
      <c r="O946" s="189"/>
      <c r="P946" s="188"/>
      <c r="Q946" s="188"/>
      <c r="R946" s="188"/>
      <c r="S946" s="188"/>
      <c r="T946" s="188"/>
      <c r="U946" s="188"/>
      <c r="V946" s="188"/>
      <c r="W946" s="188"/>
      <c r="X946" s="188"/>
      <c r="Y946" s="190"/>
      <c r="AA946" s="76"/>
      <c r="AC946" s="206"/>
      <c r="AD946" s="75"/>
      <c r="AE946" s="75"/>
      <c r="AF946" s="75"/>
      <c r="AG946" s="75"/>
      <c r="AH946" s="75"/>
      <c r="AI946" s="85"/>
      <c r="AJ946" s="75"/>
      <c r="AK946" s="85"/>
      <c r="AL946" s="85"/>
      <c r="AM946" s="75"/>
      <c r="AN946" s="75"/>
      <c r="AO946" s="75"/>
      <c r="AP946" s="85"/>
      <c r="AQ946" s="84"/>
      <c r="AR946" s="87"/>
      <c r="AT946" s="76"/>
      <c r="AV946" s="203"/>
      <c r="AW946" s="75"/>
      <c r="AX946" s="75"/>
      <c r="AY946" s="94"/>
      <c r="AZ946" s="75"/>
      <c r="BA946" s="75"/>
    </row>
    <row r="947" spans="4:53">
      <c r="D947" s="76"/>
      <c r="F947" s="206"/>
      <c r="G947" s="188"/>
      <c r="H947" s="188"/>
      <c r="I947" s="188"/>
      <c r="J947" s="188"/>
      <c r="K947" s="183"/>
      <c r="L947" s="188"/>
      <c r="M947" s="188"/>
      <c r="N947" s="189"/>
      <c r="O947" s="189"/>
      <c r="P947" s="188"/>
      <c r="Q947" s="188"/>
      <c r="R947" s="188"/>
      <c r="S947" s="188"/>
      <c r="T947" s="188"/>
      <c r="U947" s="188"/>
      <c r="V947" s="188"/>
      <c r="W947" s="188"/>
      <c r="X947" s="188"/>
      <c r="Y947" s="190"/>
      <c r="AA947" s="76"/>
      <c r="AC947" s="206"/>
      <c r="AD947" s="75"/>
      <c r="AE947" s="75"/>
      <c r="AF947" s="75"/>
      <c r="AG947" s="75"/>
      <c r="AH947" s="75"/>
      <c r="AI947" s="85"/>
      <c r="AJ947" s="75"/>
      <c r="AK947" s="85"/>
      <c r="AL947" s="85"/>
      <c r="AM947" s="75"/>
      <c r="AN947" s="75"/>
      <c r="AO947" s="75"/>
      <c r="AP947" s="85"/>
      <c r="AQ947" s="84"/>
      <c r="AR947" s="87"/>
      <c r="AT947" s="76"/>
      <c r="AV947" s="203"/>
      <c r="AW947" s="75"/>
      <c r="AX947" s="75"/>
      <c r="AY947" s="94"/>
      <c r="AZ947" s="75"/>
      <c r="BA947" s="75"/>
    </row>
    <row r="948" spans="4:53">
      <c r="D948" s="76"/>
      <c r="F948" s="206"/>
      <c r="G948" s="188"/>
      <c r="H948" s="188"/>
      <c r="I948" s="188"/>
      <c r="J948" s="188"/>
      <c r="K948" s="183"/>
      <c r="L948" s="188"/>
      <c r="M948" s="188"/>
      <c r="N948" s="189"/>
      <c r="O948" s="189"/>
      <c r="P948" s="188"/>
      <c r="Q948" s="188"/>
      <c r="R948" s="188"/>
      <c r="S948" s="188"/>
      <c r="T948" s="188"/>
      <c r="U948" s="188"/>
      <c r="V948" s="188"/>
      <c r="W948" s="188"/>
      <c r="X948" s="188"/>
      <c r="Y948" s="190"/>
      <c r="AA948" s="76"/>
      <c r="AC948" s="206"/>
      <c r="AD948" s="75"/>
      <c r="AE948" s="75"/>
      <c r="AF948" s="75"/>
      <c r="AG948" s="75"/>
      <c r="AH948" s="75"/>
      <c r="AI948" s="85"/>
      <c r="AJ948" s="75"/>
      <c r="AK948" s="85"/>
      <c r="AL948" s="85"/>
      <c r="AM948" s="75"/>
      <c r="AN948" s="75"/>
      <c r="AO948" s="75"/>
      <c r="AP948" s="85"/>
      <c r="AQ948" s="84"/>
      <c r="AR948" s="87"/>
      <c r="AT948" s="76"/>
      <c r="AV948" s="203"/>
      <c r="AW948" s="75"/>
      <c r="AX948" s="75"/>
      <c r="AY948" s="94"/>
      <c r="AZ948" s="75"/>
      <c r="BA948" s="75"/>
    </row>
    <row r="949" spans="4:53">
      <c r="D949" s="76"/>
      <c r="F949" s="206"/>
      <c r="G949" s="188"/>
      <c r="H949" s="188"/>
      <c r="I949" s="188"/>
      <c r="J949" s="188"/>
      <c r="K949" s="183"/>
      <c r="L949" s="188"/>
      <c r="M949" s="188"/>
      <c r="N949" s="189"/>
      <c r="O949" s="189"/>
      <c r="P949" s="188"/>
      <c r="Q949" s="188"/>
      <c r="R949" s="188"/>
      <c r="S949" s="188"/>
      <c r="T949" s="188"/>
      <c r="U949" s="188"/>
      <c r="V949" s="188"/>
      <c r="W949" s="188"/>
      <c r="X949" s="188"/>
      <c r="Y949" s="190"/>
      <c r="AA949" s="76"/>
      <c r="AC949" s="206"/>
      <c r="AD949" s="75"/>
      <c r="AE949" s="75"/>
      <c r="AF949" s="75"/>
      <c r="AG949" s="75"/>
      <c r="AH949" s="75"/>
      <c r="AI949" s="85"/>
      <c r="AJ949" s="75"/>
      <c r="AK949" s="85"/>
      <c r="AL949" s="85"/>
      <c r="AM949" s="75"/>
      <c r="AN949" s="75"/>
      <c r="AO949" s="75"/>
      <c r="AP949" s="85"/>
      <c r="AQ949" s="84"/>
      <c r="AR949" s="87"/>
      <c r="AT949" s="76"/>
      <c r="AV949" s="203"/>
      <c r="AW949" s="75"/>
      <c r="AX949" s="75"/>
      <c r="AY949" s="94"/>
      <c r="AZ949" s="75"/>
      <c r="BA949" s="75"/>
    </row>
    <row r="950" spans="4:53">
      <c r="D950" s="76"/>
      <c r="F950" s="206"/>
      <c r="G950" s="188"/>
      <c r="H950" s="188"/>
      <c r="I950" s="188"/>
      <c r="J950" s="188"/>
      <c r="K950" s="183"/>
      <c r="L950" s="188"/>
      <c r="M950" s="188"/>
      <c r="N950" s="189"/>
      <c r="O950" s="189"/>
      <c r="P950" s="188"/>
      <c r="Q950" s="188"/>
      <c r="R950" s="188"/>
      <c r="S950" s="188"/>
      <c r="T950" s="188"/>
      <c r="U950" s="188"/>
      <c r="V950" s="188"/>
      <c r="W950" s="188"/>
      <c r="X950" s="188"/>
      <c r="Y950" s="190"/>
      <c r="AA950" s="76"/>
      <c r="AC950" s="206"/>
      <c r="AD950" s="75"/>
      <c r="AE950" s="75"/>
      <c r="AF950" s="75"/>
      <c r="AG950" s="75"/>
      <c r="AH950" s="75"/>
      <c r="AI950" s="85"/>
      <c r="AJ950" s="75"/>
      <c r="AK950" s="85"/>
      <c r="AL950" s="85"/>
      <c r="AM950" s="75"/>
      <c r="AN950" s="75"/>
      <c r="AO950" s="75"/>
      <c r="AP950" s="85"/>
      <c r="AQ950" s="84"/>
      <c r="AR950" s="87"/>
      <c r="AT950" s="76"/>
      <c r="AV950" s="203"/>
      <c r="AW950" s="75"/>
      <c r="AX950" s="75"/>
      <c r="AY950" s="94"/>
      <c r="AZ950" s="75"/>
      <c r="BA950" s="75"/>
    </row>
    <row r="951" spans="4:53">
      <c r="D951" s="76"/>
      <c r="F951" s="206"/>
      <c r="G951" s="188"/>
      <c r="H951" s="188"/>
      <c r="I951" s="188"/>
      <c r="J951" s="188"/>
      <c r="K951" s="183"/>
      <c r="L951" s="188"/>
      <c r="M951" s="188"/>
      <c r="N951" s="189"/>
      <c r="O951" s="189"/>
      <c r="P951" s="188"/>
      <c r="Q951" s="188"/>
      <c r="R951" s="188"/>
      <c r="S951" s="188"/>
      <c r="T951" s="188"/>
      <c r="U951" s="188"/>
      <c r="V951" s="188"/>
      <c r="W951" s="188"/>
      <c r="X951" s="188"/>
      <c r="Y951" s="190"/>
      <c r="AA951" s="76"/>
      <c r="AC951" s="206"/>
      <c r="AD951" s="75"/>
      <c r="AE951" s="75"/>
      <c r="AF951" s="75"/>
      <c r="AG951" s="75"/>
      <c r="AH951" s="75"/>
      <c r="AI951" s="85"/>
      <c r="AJ951" s="75"/>
      <c r="AK951" s="85"/>
      <c r="AL951" s="85"/>
      <c r="AM951" s="75"/>
      <c r="AN951" s="75"/>
      <c r="AO951" s="75"/>
      <c r="AP951" s="85"/>
      <c r="AQ951" s="84"/>
      <c r="AR951" s="87"/>
      <c r="AT951" s="76"/>
      <c r="AV951" s="203"/>
      <c r="AW951" s="75"/>
      <c r="AX951" s="75"/>
      <c r="AY951" s="94"/>
      <c r="AZ951" s="75"/>
      <c r="BA951" s="75"/>
    </row>
    <row r="952" spans="4:53">
      <c r="D952" s="76"/>
      <c r="F952" s="206"/>
      <c r="G952" s="188"/>
      <c r="H952" s="188"/>
      <c r="I952" s="188"/>
      <c r="J952" s="188"/>
      <c r="K952" s="183"/>
      <c r="L952" s="188"/>
      <c r="M952" s="188"/>
      <c r="N952" s="189"/>
      <c r="O952" s="189"/>
      <c r="P952" s="188"/>
      <c r="Q952" s="188"/>
      <c r="R952" s="188"/>
      <c r="S952" s="188"/>
      <c r="T952" s="188"/>
      <c r="U952" s="188"/>
      <c r="V952" s="188"/>
      <c r="W952" s="188"/>
      <c r="X952" s="188"/>
      <c r="Y952" s="190"/>
      <c r="AA952" s="76"/>
      <c r="AC952" s="206"/>
      <c r="AD952" s="75"/>
      <c r="AE952" s="75"/>
      <c r="AF952" s="75"/>
      <c r="AG952" s="75"/>
      <c r="AH952" s="75"/>
      <c r="AI952" s="85"/>
      <c r="AJ952" s="75"/>
      <c r="AK952" s="85"/>
      <c r="AL952" s="85"/>
      <c r="AM952" s="75"/>
      <c r="AN952" s="75"/>
      <c r="AO952" s="75"/>
      <c r="AP952" s="85"/>
      <c r="AQ952" s="84"/>
      <c r="AR952" s="87"/>
      <c r="AT952" s="76"/>
      <c r="AV952" s="203"/>
      <c r="AW952" s="75"/>
      <c r="AX952" s="75"/>
      <c r="AY952" s="94"/>
      <c r="AZ952" s="75"/>
      <c r="BA952" s="75"/>
    </row>
    <row r="953" spans="4:53">
      <c r="D953" s="76"/>
      <c r="F953" s="206"/>
      <c r="G953" s="188"/>
      <c r="H953" s="188"/>
      <c r="I953" s="188"/>
      <c r="J953" s="188"/>
      <c r="K953" s="183"/>
      <c r="L953" s="188"/>
      <c r="M953" s="188"/>
      <c r="N953" s="189"/>
      <c r="O953" s="189"/>
      <c r="P953" s="188"/>
      <c r="Q953" s="188"/>
      <c r="R953" s="188"/>
      <c r="S953" s="188"/>
      <c r="T953" s="188"/>
      <c r="U953" s="188"/>
      <c r="V953" s="188"/>
      <c r="W953" s="188"/>
      <c r="X953" s="188"/>
      <c r="Y953" s="190"/>
      <c r="AA953" s="76"/>
      <c r="AC953" s="206"/>
      <c r="AD953" s="75"/>
      <c r="AE953" s="75"/>
      <c r="AF953" s="75"/>
      <c r="AG953" s="75"/>
      <c r="AH953" s="75"/>
      <c r="AI953" s="85"/>
      <c r="AJ953" s="75"/>
      <c r="AK953" s="85"/>
      <c r="AL953" s="85"/>
      <c r="AM953" s="75"/>
      <c r="AN953" s="75"/>
      <c r="AO953" s="75"/>
      <c r="AP953" s="85"/>
      <c r="AQ953" s="84"/>
      <c r="AR953" s="87"/>
      <c r="AT953" s="76"/>
      <c r="AV953" s="203"/>
      <c r="AW953" s="75"/>
      <c r="AX953" s="75"/>
      <c r="AY953" s="94"/>
      <c r="AZ953" s="75"/>
      <c r="BA953" s="75"/>
    </row>
    <row r="954" spans="4:53">
      <c r="D954" s="76"/>
      <c r="F954" s="206"/>
      <c r="G954" s="188"/>
      <c r="H954" s="188"/>
      <c r="I954" s="188"/>
      <c r="J954" s="188"/>
      <c r="K954" s="183"/>
      <c r="L954" s="188"/>
      <c r="M954" s="188"/>
      <c r="N954" s="189"/>
      <c r="O954" s="189"/>
      <c r="P954" s="188"/>
      <c r="Q954" s="188"/>
      <c r="R954" s="188"/>
      <c r="S954" s="188"/>
      <c r="T954" s="188"/>
      <c r="U954" s="188"/>
      <c r="V954" s="188"/>
      <c r="W954" s="188"/>
      <c r="X954" s="188"/>
      <c r="Y954" s="190"/>
      <c r="AA954" s="76"/>
      <c r="AC954" s="206"/>
      <c r="AD954" s="75"/>
      <c r="AE954" s="75"/>
      <c r="AF954" s="75"/>
      <c r="AG954" s="75"/>
      <c r="AH954" s="75"/>
      <c r="AI954" s="85"/>
      <c r="AJ954" s="75"/>
      <c r="AK954" s="85"/>
      <c r="AL954" s="85"/>
      <c r="AM954" s="75"/>
      <c r="AN954" s="75"/>
      <c r="AO954" s="75"/>
      <c r="AP954" s="85"/>
      <c r="AQ954" s="84"/>
      <c r="AR954" s="87"/>
      <c r="AT954" s="76"/>
      <c r="AV954" s="203"/>
      <c r="AW954" s="75"/>
      <c r="AX954" s="75"/>
      <c r="AY954" s="94"/>
      <c r="AZ954" s="75"/>
      <c r="BA954" s="75"/>
    </row>
    <row r="955" spans="4:53">
      <c r="D955" s="76"/>
      <c r="F955" s="206"/>
      <c r="G955" s="188"/>
      <c r="H955" s="188"/>
      <c r="I955" s="188"/>
      <c r="J955" s="188"/>
      <c r="K955" s="183"/>
      <c r="L955" s="188"/>
      <c r="M955" s="188"/>
      <c r="N955" s="189"/>
      <c r="O955" s="189"/>
      <c r="P955" s="188"/>
      <c r="Q955" s="188"/>
      <c r="R955" s="188"/>
      <c r="S955" s="188"/>
      <c r="T955" s="188"/>
      <c r="U955" s="188"/>
      <c r="V955" s="188"/>
      <c r="W955" s="188"/>
      <c r="X955" s="188"/>
      <c r="Y955" s="190"/>
      <c r="AA955" s="76"/>
      <c r="AC955" s="206"/>
      <c r="AD955" s="75"/>
      <c r="AE955" s="75"/>
      <c r="AF955" s="75"/>
      <c r="AG955" s="75"/>
      <c r="AH955" s="75"/>
      <c r="AI955" s="85"/>
      <c r="AJ955" s="75"/>
      <c r="AK955" s="85"/>
      <c r="AL955" s="85"/>
      <c r="AM955" s="75"/>
      <c r="AN955" s="75"/>
      <c r="AO955" s="75"/>
      <c r="AP955" s="85"/>
      <c r="AQ955" s="84"/>
      <c r="AR955" s="87"/>
      <c r="AT955" s="76"/>
      <c r="AV955" s="203"/>
      <c r="AW955" s="75"/>
      <c r="AX955" s="75"/>
      <c r="AY955" s="94"/>
      <c r="AZ955" s="75"/>
      <c r="BA955" s="75"/>
    </row>
    <row r="956" spans="4:53">
      <c r="D956" s="76"/>
      <c r="F956" s="206"/>
      <c r="G956" s="188"/>
      <c r="H956" s="188"/>
      <c r="I956" s="188"/>
      <c r="J956" s="188"/>
      <c r="K956" s="183"/>
      <c r="L956" s="188"/>
      <c r="M956" s="188"/>
      <c r="N956" s="189"/>
      <c r="O956" s="189"/>
      <c r="P956" s="188"/>
      <c r="Q956" s="188"/>
      <c r="R956" s="188"/>
      <c r="S956" s="188"/>
      <c r="T956" s="188"/>
      <c r="U956" s="188"/>
      <c r="V956" s="188"/>
      <c r="W956" s="188"/>
      <c r="X956" s="188"/>
      <c r="Y956" s="190"/>
      <c r="AA956" s="76"/>
      <c r="AC956" s="206"/>
      <c r="AD956" s="75"/>
      <c r="AE956" s="75"/>
      <c r="AF956" s="75"/>
      <c r="AG956" s="75"/>
      <c r="AH956" s="75"/>
      <c r="AI956" s="85"/>
      <c r="AJ956" s="75"/>
      <c r="AK956" s="85"/>
      <c r="AL956" s="85"/>
      <c r="AM956" s="75"/>
      <c r="AN956" s="75"/>
      <c r="AO956" s="75"/>
      <c r="AP956" s="85"/>
      <c r="AQ956" s="84"/>
      <c r="AR956" s="87"/>
      <c r="AT956" s="76"/>
      <c r="AV956" s="203"/>
      <c r="AW956" s="75"/>
      <c r="AX956" s="75"/>
      <c r="AY956" s="94"/>
      <c r="AZ956" s="75"/>
      <c r="BA956" s="75"/>
    </row>
    <row r="957" spans="4:53">
      <c r="D957" s="76"/>
      <c r="F957" s="206"/>
      <c r="G957" s="188"/>
      <c r="H957" s="188"/>
      <c r="I957" s="188"/>
      <c r="J957" s="188"/>
      <c r="K957" s="183"/>
      <c r="L957" s="188"/>
      <c r="M957" s="188"/>
      <c r="N957" s="189"/>
      <c r="O957" s="189"/>
      <c r="P957" s="188"/>
      <c r="Q957" s="188"/>
      <c r="R957" s="188"/>
      <c r="S957" s="188"/>
      <c r="T957" s="188"/>
      <c r="U957" s="188"/>
      <c r="V957" s="188"/>
      <c r="W957" s="188"/>
      <c r="X957" s="188"/>
      <c r="Y957" s="190"/>
      <c r="AA957" s="76"/>
      <c r="AC957" s="206"/>
      <c r="AD957" s="75"/>
      <c r="AE957" s="75"/>
      <c r="AF957" s="75"/>
      <c r="AG957" s="75"/>
      <c r="AH957" s="75"/>
      <c r="AI957" s="85"/>
      <c r="AJ957" s="75"/>
      <c r="AK957" s="85"/>
      <c r="AL957" s="85"/>
      <c r="AM957" s="75"/>
      <c r="AN957" s="75"/>
      <c r="AO957" s="75"/>
      <c r="AP957" s="85"/>
      <c r="AQ957" s="84"/>
      <c r="AR957" s="87"/>
      <c r="AT957" s="76"/>
      <c r="AV957" s="203"/>
      <c r="AW957" s="75"/>
      <c r="AX957" s="75"/>
      <c r="AY957" s="94"/>
      <c r="AZ957" s="75"/>
      <c r="BA957" s="75"/>
    </row>
    <row r="958" spans="4:53">
      <c r="D958" s="76"/>
      <c r="F958" s="206"/>
      <c r="G958" s="188"/>
      <c r="H958" s="188"/>
      <c r="I958" s="188"/>
      <c r="J958" s="188"/>
      <c r="K958" s="183"/>
      <c r="L958" s="188"/>
      <c r="M958" s="188"/>
      <c r="N958" s="189"/>
      <c r="O958" s="189"/>
      <c r="P958" s="188"/>
      <c r="Q958" s="188"/>
      <c r="R958" s="188"/>
      <c r="S958" s="188"/>
      <c r="T958" s="188"/>
      <c r="U958" s="188"/>
      <c r="V958" s="188"/>
      <c r="W958" s="188"/>
      <c r="X958" s="188"/>
      <c r="Y958" s="190"/>
      <c r="AA958" s="76"/>
      <c r="AC958" s="206"/>
      <c r="AD958" s="75"/>
      <c r="AE958" s="75"/>
      <c r="AF958" s="75"/>
      <c r="AG958" s="75"/>
      <c r="AH958" s="75"/>
      <c r="AI958" s="85"/>
      <c r="AJ958" s="75"/>
      <c r="AK958" s="85"/>
      <c r="AL958" s="85"/>
      <c r="AM958" s="75"/>
      <c r="AN958" s="75"/>
      <c r="AO958" s="75"/>
      <c r="AP958" s="85"/>
      <c r="AQ958" s="84"/>
      <c r="AR958" s="87"/>
      <c r="AT958" s="76"/>
      <c r="AV958" s="203"/>
      <c r="AW958" s="75"/>
      <c r="AX958" s="75"/>
      <c r="AY958" s="94"/>
      <c r="AZ958" s="75"/>
      <c r="BA958" s="75"/>
    </row>
    <row r="959" spans="4:53">
      <c r="D959" s="76"/>
      <c r="F959" s="206"/>
      <c r="G959" s="188"/>
      <c r="H959" s="188"/>
      <c r="I959" s="188"/>
      <c r="J959" s="188"/>
      <c r="K959" s="183"/>
      <c r="L959" s="188"/>
      <c r="M959" s="188"/>
      <c r="N959" s="189"/>
      <c r="O959" s="189"/>
      <c r="P959" s="188"/>
      <c r="Q959" s="188"/>
      <c r="R959" s="188"/>
      <c r="S959" s="188"/>
      <c r="T959" s="188"/>
      <c r="U959" s="188"/>
      <c r="V959" s="188"/>
      <c r="W959" s="188"/>
      <c r="X959" s="188"/>
      <c r="Y959" s="190"/>
      <c r="AA959" s="76"/>
      <c r="AC959" s="206"/>
      <c r="AD959" s="75"/>
      <c r="AE959" s="75"/>
      <c r="AF959" s="75"/>
      <c r="AG959" s="75"/>
      <c r="AH959" s="75"/>
      <c r="AI959" s="85"/>
      <c r="AJ959" s="75"/>
      <c r="AK959" s="85"/>
      <c r="AL959" s="85"/>
      <c r="AM959" s="75"/>
      <c r="AN959" s="75"/>
      <c r="AO959" s="75"/>
      <c r="AP959" s="85"/>
      <c r="AQ959" s="84"/>
      <c r="AR959" s="87"/>
      <c r="AT959" s="76"/>
      <c r="AV959" s="203"/>
      <c r="AW959" s="75"/>
      <c r="AX959" s="75"/>
      <c r="AY959" s="94"/>
      <c r="AZ959" s="75"/>
      <c r="BA959" s="75"/>
    </row>
    <row r="960" spans="4:53">
      <c r="D960" s="76"/>
      <c r="F960" s="206"/>
      <c r="G960" s="188"/>
      <c r="H960" s="188"/>
      <c r="I960" s="188"/>
      <c r="J960" s="188"/>
      <c r="K960" s="183"/>
      <c r="L960" s="188"/>
      <c r="M960" s="188"/>
      <c r="N960" s="189"/>
      <c r="O960" s="189"/>
      <c r="P960" s="188"/>
      <c r="Q960" s="188"/>
      <c r="R960" s="188"/>
      <c r="S960" s="188"/>
      <c r="T960" s="188"/>
      <c r="U960" s="188"/>
      <c r="V960" s="188"/>
      <c r="W960" s="188"/>
      <c r="X960" s="188"/>
      <c r="Y960" s="190"/>
      <c r="AA960" s="76"/>
      <c r="AC960" s="206"/>
      <c r="AD960" s="75"/>
      <c r="AE960" s="75"/>
      <c r="AF960" s="75"/>
      <c r="AG960" s="75"/>
      <c r="AH960" s="75"/>
      <c r="AI960" s="85"/>
      <c r="AJ960" s="75"/>
      <c r="AK960" s="85"/>
      <c r="AL960" s="85"/>
      <c r="AM960" s="75"/>
      <c r="AN960" s="75"/>
      <c r="AO960" s="75"/>
      <c r="AP960" s="85"/>
      <c r="AQ960" s="84"/>
      <c r="AR960" s="87"/>
      <c r="AT960" s="76"/>
      <c r="AV960" s="203"/>
      <c r="AW960" s="75"/>
      <c r="AX960" s="75"/>
      <c r="AY960" s="94"/>
      <c r="AZ960" s="75"/>
      <c r="BA960" s="75"/>
    </row>
    <row r="961" spans="4:53">
      <c r="D961" s="76"/>
      <c r="F961" s="206"/>
      <c r="G961" s="188"/>
      <c r="H961" s="188"/>
      <c r="I961" s="188"/>
      <c r="J961" s="188"/>
      <c r="K961" s="183"/>
      <c r="L961" s="188"/>
      <c r="M961" s="188"/>
      <c r="N961" s="189"/>
      <c r="O961" s="189"/>
      <c r="P961" s="188"/>
      <c r="Q961" s="188"/>
      <c r="R961" s="188"/>
      <c r="S961" s="188"/>
      <c r="T961" s="188"/>
      <c r="U961" s="188"/>
      <c r="V961" s="188"/>
      <c r="W961" s="188"/>
      <c r="X961" s="188"/>
      <c r="Y961" s="190"/>
      <c r="AA961" s="76"/>
      <c r="AC961" s="206"/>
      <c r="AD961" s="75"/>
      <c r="AE961" s="75"/>
      <c r="AF961" s="75"/>
      <c r="AG961" s="75"/>
      <c r="AH961" s="75"/>
      <c r="AI961" s="85"/>
      <c r="AJ961" s="75"/>
      <c r="AK961" s="85"/>
      <c r="AL961" s="85"/>
      <c r="AM961" s="75"/>
      <c r="AN961" s="75"/>
      <c r="AO961" s="75"/>
      <c r="AP961" s="85"/>
      <c r="AQ961" s="84"/>
      <c r="AR961" s="87"/>
      <c r="AT961" s="76"/>
      <c r="AV961" s="203"/>
      <c r="AW961" s="75"/>
      <c r="AX961" s="75"/>
      <c r="AY961" s="94"/>
      <c r="AZ961" s="75"/>
      <c r="BA961" s="75"/>
    </row>
    <row r="962" spans="4:53">
      <c r="D962" s="76"/>
      <c r="F962" s="206"/>
      <c r="G962" s="188"/>
      <c r="H962" s="188"/>
      <c r="I962" s="188"/>
      <c r="J962" s="188"/>
      <c r="K962" s="183"/>
      <c r="L962" s="188"/>
      <c r="M962" s="188"/>
      <c r="N962" s="189"/>
      <c r="O962" s="189"/>
      <c r="P962" s="188"/>
      <c r="Q962" s="188"/>
      <c r="R962" s="188"/>
      <c r="S962" s="188"/>
      <c r="T962" s="188"/>
      <c r="U962" s="188"/>
      <c r="V962" s="188"/>
      <c r="W962" s="188"/>
      <c r="X962" s="188"/>
      <c r="Y962" s="190"/>
      <c r="AA962" s="76"/>
      <c r="AC962" s="206"/>
      <c r="AD962" s="75"/>
      <c r="AE962" s="75"/>
      <c r="AF962" s="75"/>
      <c r="AG962" s="75"/>
      <c r="AH962" s="75"/>
      <c r="AI962" s="85"/>
      <c r="AJ962" s="75"/>
      <c r="AK962" s="85"/>
      <c r="AL962" s="85"/>
      <c r="AM962" s="75"/>
      <c r="AN962" s="75"/>
      <c r="AO962" s="75"/>
      <c r="AP962" s="85"/>
      <c r="AQ962" s="84"/>
      <c r="AR962" s="87"/>
      <c r="AT962" s="76"/>
      <c r="AV962" s="203"/>
      <c r="AW962" s="75"/>
      <c r="AX962" s="75"/>
      <c r="AY962" s="94"/>
      <c r="AZ962" s="75"/>
      <c r="BA962" s="75"/>
    </row>
    <row r="963" spans="4:53">
      <c r="D963" s="76"/>
      <c r="F963" s="206"/>
      <c r="G963" s="188"/>
      <c r="H963" s="188"/>
      <c r="I963" s="188"/>
      <c r="J963" s="188"/>
      <c r="K963" s="183"/>
      <c r="L963" s="188"/>
      <c r="M963" s="188"/>
      <c r="N963" s="189"/>
      <c r="O963" s="189"/>
      <c r="P963" s="188"/>
      <c r="Q963" s="188"/>
      <c r="R963" s="188"/>
      <c r="S963" s="188"/>
      <c r="T963" s="188"/>
      <c r="U963" s="188"/>
      <c r="V963" s="188"/>
      <c r="W963" s="188"/>
      <c r="X963" s="188"/>
      <c r="Y963" s="190"/>
      <c r="AA963" s="76"/>
      <c r="AC963" s="206"/>
      <c r="AD963" s="75"/>
      <c r="AE963" s="75"/>
      <c r="AF963" s="75"/>
      <c r="AG963" s="75"/>
      <c r="AH963" s="75"/>
      <c r="AI963" s="85"/>
      <c r="AJ963" s="75"/>
      <c r="AK963" s="85"/>
      <c r="AL963" s="85"/>
      <c r="AM963" s="75"/>
      <c r="AN963" s="75"/>
      <c r="AO963" s="75"/>
      <c r="AP963" s="85"/>
      <c r="AQ963" s="84"/>
      <c r="AR963" s="87"/>
      <c r="AT963" s="76"/>
      <c r="AV963" s="203"/>
      <c r="AW963" s="75"/>
      <c r="AX963" s="75"/>
      <c r="AY963" s="94"/>
      <c r="AZ963" s="75"/>
      <c r="BA963" s="75"/>
    </row>
    <row r="964" spans="4:53">
      <c r="D964" s="76"/>
      <c r="F964" s="206"/>
      <c r="G964" s="188"/>
      <c r="H964" s="188"/>
      <c r="I964" s="188"/>
      <c r="J964" s="188"/>
      <c r="K964" s="183"/>
      <c r="L964" s="188"/>
      <c r="M964" s="188"/>
      <c r="N964" s="189"/>
      <c r="O964" s="189"/>
      <c r="P964" s="188"/>
      <c r="Q964" s="188"/>
      <c r="R964" s="188"/>
      <c r="S964" s="188"/>
      <c r="T964" s="188"/>
      <c r="U964" s="188"/>
      <c r="V964" s="188"/>
      <c r="W964" s="188"/>
      <c r="X964" s="188"/>
      <c r="Y964" s="190"/>
      <c r="AA964" s="76"/>
      <c r="AC964" s="206"/>
      <c r="AD964" s="75"/>
      <c r="AE964" s="75"/>
      <c r="AF964" s="75"/>
      <c r="AG964" s="75"/>
      <c r="AH964" s="75"/>
      <c r="AI964" s="85"/>
      <c r="AJ964" s="75"/>
      <c r="AK964" s="85"/>
      <c r="AL964" s="85"/>
      <c r="AM964" s="75"/>
      <c r="AN964" s="75"/>
      <c r="AO964" s="75"/>
      <c r="AP964" s="85"/>
      <c r="AQ964" s="84"/>
      <c r="AR964" s="87"/>
      <c r="AT964" s="76"/>
      <c r="AV964" s="203"/>
      <c r="AW964" s="75"/>
      <c r="AX964" s="75"/>
      <c r="AY964" s="94"/>
      <c r="AZ964" s="75"/>
      <c r="BA964" s="75"/>
    </row>
    <row r="965" spans="4:53">
      <c r="D965" s="76"/>
      <c r="F965" s="206"/>
      <c r="G965" s="188"/>
      <c r="H965" s="188"/>
      <c r="I965" s="188"/>
      <c r="J965" s="188"/>
      <c r="K965" s="183"/>
      <c r="L965" s="188"/>
      <c r="M965" s="188"/>
      <c r="N965" s="189"/>
      <c r="O965" s="189"/>
      <c r="P965" s="188"/>
      <c r="Q965" s="188"/>
      <c r="R965" s="188"/>
      <c r="S965" s="188"/>
      <c r="T965" s="188"/>
      <c r="U965" s="188"/>
      <c r="V965" s="188"/>
      <c r="W965" s="188"/>
      <c r="X965" s="188"/>
      <c r="Y965" s="190"/>
      <c r="AA965" s="76"/>
      <c r="AC965" s="206"/>
      <c r="AD965" s="75"/>
      <c r="AE965" s="75"/>
      <c r="AF965" s="75"/>
      <c r="AG965" s="75"/>
      <c r="AH965" s="75"/>
      <c r="AI965" s="85"/>
      <c r="AJ965" s="75"/>
      <c r="AK965" s="85"/>
      <c r="AL965" s="85"/>
      <c r="AM965" s="75"/>
      <c r="AN965" s="75"/>
      <c r="AO965" s="75"/>
      <c r="AP965" s="85"/>
      <c r="AQ965" s="84"/>
      <c r="AR965" s="87"/>
      <c r="AT965" s="76"/>
      <c r="AV965" s="203"/>
      <c r="AW965" s="75"/>
      <c r="AX965" s="75"/>
      <c r="AY965" s="94"/>
      <c r="AZ965" s="75"/>
      <c r="BA965" s="75"/>
    </row>
    <row r="966" spans="4:53">
      <c r="D966" s="76"/>
      <c r="F966" s="206"/>
      <c r="G966" s="188"/>
      <c r="H966" s="188"/>
      <c r="I966" s="188"/>
      <c r="J966" s="188"/>
      <c r="K966" s="183"/>
      <c r="L966" s="188"/>
      <c r="M966" s="188"/>
      <c r="N966" s="189"/>
      <c r="O966" s="189"/>
      <c r="P966" s="188"/>
      <c r="Q966" s="188"/>
      <c r="R966" s="188"/>
      <c r="S966" s="188"/>
      <c r="T966" s="188"/>
      <c r="U966" s="188"/>
      <c r="V966" s="188"/>
      <c r="W966" s="188"/>
      <c r="X966" s="188"/>
      <c r="Y966" s="190"/>
      <c r="AA966" s="76"/>
      <c r="AC966" s="206"/>
      <c r="AD966" s="75"/>
      <c r="AE966" s="75"/>
      <c r="AF966" s="75"/>
      <c r="AG966" s="75"/>
      <c r="AH966" s="75"/>
      <c r="AI966" s="85"/>
      <c r="AJ966" s="75"/>
      <c r="AK966" s="85"/>
      <c r="AL966" s="85"/>
      <c r="AM966" s="75"/>
      <c r="AN966" s="75"/>
      <c r="AO966" s="75"/>
      <c r="AP966" s="85"/>
      <c r="AQ966" s="84"/>
      <c r="AR966" s="87"/>
      <c r="AT966" s="76"/>
      <c r="AV966" s="203"/>
      <c r="AW966" s="75"/>
      <c r="AX966" s="75"/>
      <c r="AY966" s="94"/>
      <c r="AZ966" s="75"/>
      <c r="BA966" s="75"/>
    </row>
    <row r="967" spans="4:53">
      <c r="D967" s="76"/>
      <c r="F967" s="206"/>
      <c r="G967" s="188"/>
      <c r="H967" s="188"/>
      <c r="I967" s="188"/>
      <c r="J967" s="188"/>
      <c r="K967" s="183"/>
      <c r="L967" s="188"/>
      <c r="M967" s="188"/>
      <c r="N967" s="189"/>
      <c r="O967" s="189"/>
      <c r="P967" s="188"/>
      <c r="Q967" s="188"/>
      <c r="R967" s="188"/>
      <c r="S967" s="188"/>
      <c r="T967" s="188"/>
      <c r="U967" s="188"/>
      <c r="V967" s="188"/>
      <c r="W967" s="188"/>
      <c r="X967" s="188"/>
      <c r="Y967" s="190"/>
      <c r="AA967" s="76"/>
      <c r="AC967" s="206"/>
      <c r="AD967" s="75"/>
      <c r="AE967" s="75"/>
      <c r="AF967" s="75"/>
      <c r="AG967" s="75"/>
      <c r="AH967" s="75"/>
      <c r="AI967" s="85"/>
      <c r="AJ967" s="75"/>
      <c r="AK967" s="85"/>
      <c r="AL967" s="85"/>
      <c r="AM967" s="75"/>
      <c r="AN967" s="75"/>
      <c r="AO967" s="75"/>
      <c r="AP967" s="85"/>
      <c r="AQ967" s="84"/>
      <c r="AR967" s="87"/>
      <c r="AT967" s="76"/>
      <c r="AV967" s="203"/>
      <c r="AW967" s="75"/>
      <c r="AX967" s="75"/>
      <c r="AY967" s="94"/>
      <c r="AZ967" s="75"/>
      <c r="BA967" s="75"/>
    </row>
    <row r="968" spans="4:53">
      <c r="D968" s="76"/>
      <c r="F968" s="206"/>
      <c r="G968" s="188"/>
      <c r="H968" s="188"/>
      <c r="I968" s="188"/>
      <c r="J968" s="188"/>
      <c r="K968" s="183"/>
      <c r="L968" s="188"/>
      <c r="M968" s="188"/>
      <c r="N968" s="189"/>
      <c r="O968" s="189"/>
      <c r="P968" s="188"/>
      <c r="Q968" s="188"/>
      <c r="R968" s="188"/>
      <c r="S968" s="188"/>
      <c r="T968" s="188"/>
      <c r="U968" s="188"/>
      <c r="V968" s="188"/>
      <c r="W968" s="188"/>
      <c r="X968" s="188"/>
      <c r="Y968" s="190"/>
      <c r="AA968" s="76"/>
      <c r="AC968" s="206"/>
      <c r="AD968" s="75"/>
      <c r="AE968" s="75"/>
      <c r="AF968" s="75"/>
      <c r="AG968" s="75"/>
      <c r="AH968" s="75"/>
      <c r="AI968" s="85"/>
      <c r="AJ968" s="75"/>
      <c r="AK968" s="85"/>
      <c r="AL968" s="85"/>
      <c r="AM968" s="75"/>
      <c r="AN968" s="75"/>
      <c r="AO968" s="75"/>
      <c r="AP968" s="85"/>
      <c r="AQ968" s="84"/>
      <c r="AR968" s="87"/>
      <c r="AT968" s="76"/>
      <c r="AV968" s="203"/>
      <c r="AW968" s="75"/>
      <c r="AX968" s="75"/>
      <c r="AY968" s="94"/>
      <c r="AZ968" s="75"/>
      <c r="BA968" s="75"/>
    </row>
    <row r="969" spans="4:53">
      <c r="D969" s="76"/>
      <c r="F969" s="206"/>
      <c r="G969" s="188"/>
      <c r="H969" s="188"/>
      <c r="I969" s="188"/>
      <c r="J969" s="188"/>
      <c r="K969" s="183"/>
      <c r="L969" s="188"/>
      <c r="M969" s="188"/>
      <c r="N969" s="189"/>
      <c r="O969" s="189"/>
      <c r="P969" s="188"/>
      <c r="Q969" s="188"/>
      <c r="R969" s="188"/>
      <c r="S969" s="188"/>
      <c r="T969" s="188"/>
      <c r="U969" s="188"/>
      <c r="V969" s="188"/>
      <c r="W969" s="188"/>
      <c r="X969" s="188"/>
      <c r="Y969" s="190"/>
      <c r="AA969" s="76"/>
      <c r="AC969" s="206"/>
      <c r="AD969" s="75"/>
      <c r="AE969" s="75"/>
      <c r="AF969" s="75"/>
      <c r="AG969" s="75"/>
      <c r="AH969" s="75"/>
      <c r="AI969" s="85"/>
      <c r="AJ969" s="75"/>
      <c r="AK969" s="85"/>
      <c r="AL969" s="85"/>
      <c r="AM969" s="75"/>
      <c r="AN969" s="75"/>
      <c r="AO969" s="75"/>
      <c r="AP969" s="85"/>
      <c r="AQ969" s="84"/>
      <c r="AR969" s="87"/>
      <c r="AT969" s="76"/>
      <c r="AV969" s="203"/>
      <c r="AW969" s="75"/>
      <c r="AX969" s="75"/>
      <c r="AY969" s="94"/>
      <c r="AZ969" s="75"/>
      <c r="BA969" s="75"/>
    </row>
    <row r="970" spans="4:53">
      <c r="D970" s="76"/>
      <c r="F970" s="206"/>
      <c r="G970" s="188"/>
      <c r="H970" s="188"/>
      <c r="I970" s="188"/>
      <c r="J970" s="188"/>
      <c r="K970" s="183"/>
      <c r="L970" s="188"/>
      <c r="M970" s="188"/>
      <c r="N970" s="189"/>
      <c r="O970" s="189"/>
      <c r="P970" s="188"/>
      <c r="Q970" s="188"/>
      <c r="R970" s="188"/>
      <c r="S970" s="188"/>
      <c r="T970" s="188"/>
      <c r="U970" s="188"/>
      <c r="V970" s="188"/>
      <c r="W970" s="188"/>
      <c r="X970" s="188"/>
      <c r="Y970" s="190"/>
      <c r="AA970" s="76"/>
      <c r="AC970" s="206"/>
      <c r="AD970" s="75"/>
      <c r="AE970" s="75"/>
      <c r="AF970" s="75"/>
      <c r="AG970" s="75"/>
      <c r="AH970" s="75"/>
      <c r="AI970" s="85"/>
      <c r="AJ970" s="75"/>
      <c r="AK970" s="85"/>
      <c r="AL970" s="85"/>
      <c r="AM970" s="75"/>
      <c r="AN970" s="75"/>
      <c r="AO970" s="75"/>
      <c r="AP970" s="85"/>
      <c r="AQ970" s="84"/>
      <c r="AR970" s="87"/>
      <c r="AT970" s="76"/>
      <c r="AV970" s="203"/>
      <c r="AW970" s="75"/>
      <c r="AX970" s="75"/>
      <c r="AY970" s="94"/>
      <c r="AZ970" s="75"/>
      <c r="BA970" s="75"/>
    </row>
    <row r="971" spans="4:53">
      <c r="D971" s="76"/>
      <c r="F971" s="206"/>
      <c r="G971" s="188"/>
      <c r="H971" s="188"/>
      <c r="I971" s="188"/>
      <c r="J971" s="188"/>
      <c r="K971" s="183"/>
      <c r="L971" s="188"/>
      <c r="M971" s="188"/>
      <c r="N971" s="189"/>
      <c r="O971" s="189"/>
      <c r="P971" s="188"/>
      <c r="Q971" s="188"/>
      <c r="R971" s="188"/>
      <c r="S971" s="188"/>
      <c r="T971" s="188"/>
      <c r="U971" s="188"/>
      <c r="V971" s="188"/>
      <c r="W971" s="188"/>
      <c r="X971" s="188"/>
      <c r="Y971" s="190"/>
      <c r="AA971" s="76"/>
      <c r="AC971" s="206"/>
      <c r="AD971" s="75"/>
      <c r="AE971" s="75"/>
      <c r="AF971" s="75"/>
      <c r="AG971" s="75"/>
      <c r="AH971" s="75"/>
      <c r="AI971" s="85"/>
      <c r="AJ971" s="75"/>
      <c r="AK971" s="85"/>
      <c r="AL971" s="85"/>
      <c r="AM971" s="75"/>
      <c r="AN971" s="75"/>
      <c r="AO971" s="75"/>
      <c r="AP971" s="85"/>
      <c r="AQ971" s="84"/>
      <c r="AR971" s="87"/>
      <c r="AT971" s="76"/>
      <c r="AV971" s="203"/>
      <c r="AW971" s="75"/>
      <c r="AX971" s="75"/>
      <c r="AY971" s="94"/>
      <c r="AZ971" s="75"/>
      <c r="BA971" s="75"/>
    </row>
    <row r="972" spans="4:53">
      <c r="D972" s="76"/>
      <c r="F972" s="206"/>
      <c r="G972" s="188"/>
      <c r="H972" s="188"/>
      <c r="I972" s="188"/>
      <c r="J972" s="188"/>
      <c r="K972" s="183"/>
      <c r="L972" s="188"/>
      <c r="M972" s="188"/>
      <c r="N972" s="189"/>
      <c r="O972" s="189"/>
      <c r="P972" s="188"/>
      <c r="Q972" s="188"/>
      <c r="R972" s="188"/>
      <c r="S972" s="188"/>
      <c r="T972" s="188"/>
      <c r="U972" s="188"/>
      <c r="V972" s="188"/>
      <c r="W972" s="188"/>
      <c r="X972" s="188"/>
      <c r="Y972" s="190"/>
      <c r="AA972" s="76"/>
      <c r="AC972" s="206"/>
      <c r="AD972" s="75"/>
      <c r="AE972" s="75"/>
      <c r="AF972" s="75"/>
      <c r="AG972" s="75"/>
      <c r="AH972" s="75"/>
      <c r="AI972" s="85"/>
      <c r="AJ972" s="75"/>
      <c r="AK972" s="85"/>
      <c r="AL972" s="85"/>
      <c r="AM972" s="75"/>
      <c r="AN972" s="75"/>
      <c r="AO972" s="75"/>
      <c r="AP972" s="85"/>
      <c r="AQ972" s="84"/>
      <c r="AR972" s="87"/>
      <c r="AT972" s="76"/>
      <c r="AV972" s="203"/>
      <c r="AW972" s="75"/>
      <c r="AX972" s="75"/>
      <c r="AY972" s="94"/>
      <c r="AZ972" s="75"/>
      <c r="BA972" s="75"/>
    </row>
    <row r="973" spans="4:53">
      <c r="D973" s="76"/>
      <c r="F973" s="206"/>
      <c r="G973" s="188"/>
      <c r="H973" s="188"/>
      <c r="I973" s="188"/>
      <c r="J973" s="188"/>
      <c r="K973" s="183"/>
      <c r="L973" s="188"/>
      <c r="M973" s="188"/>
      <c r="N973" s="189"/>
      <c r="O973" s="189"/>
      <c r="P973" s="188"/>
      <c r="Q973" s="188"/>
      <c r="R973" s="188"/>
      <c r="S973" s="188"/>
      <c r="T973" s="188"/>
      <c r="U973" s="188"/>
      <c r="V973" s="188"/>
      <c r="W973" s="188"/>
      <c r="X973" s="188"/>
      <c r="Y973" s="190"/>
      <c r="AA973" s="76"/>
      <c r="AC973" s="206"/>
      <c r="AD973" s="75"/>
      <c r="AE973" s="75"/>
      <c r="AF973" s="75"/>
      <c r="AG973" s="75"/>
      <c r="AH973" s="75"/>
      <c r="AI973" s="85"/>
      <c r="AJ973" s="75"/>
      <c r="AK973" s="85"/>
      <c r="AL973" s="85"/>
      <c r="AM973" s="75"/>
      <c r="AN973" s="75"/>
      <c r="AO973" s="75"/>
      <c r="AP973" s="85"/>
      <c r="AQ973" s="84"/>
      <c r="AR973" s="87"/>
      <c r="AT973" s="76"/>
      <c r="AV973" s="203"/>
      <c r="AW973" s="75"/>
      <c r="AX973" s="75"/>
      <c r="AY973" s="94"/>
      <c r="AZ973" s="75"/>
      <c r="BA973" s="75"/>
    </row>
    <row r="974" spans="4:53">
      <c r="D974" s="76"/>
      <c r="F974" s="206"/>
      <c r="G974" s="188"/>
      <c r="H974" s="188"/>
      <c r="I974" s="188"/>
      <c r="J974" s="188"/>
      <c r="K974" s="183"/>
      <c r="L974" s="188"/>
      <c r="M974" s="188"/>
      <c r="N974" s="189"/>
      <c r="O974" s="189"/>
      <c r="P974" s="188"/>
      <c r="Q974" s="188"/>
      <c r="R974" s="188"/>
      <c r="S974" s="188"/>
      <c r="T974" s="188"/>
      <c r="U974" s="188"/>
      <c r="V974" s="188"/>
      <c r="W974" s="188"/>
      <c r="X974" s="188"/>
      <c r="Y974" s="190"/>
      <c r="AA974" s="76"/>
      <c r="AC974" s="206"/>
      <c r="AD974" s="75"/>
      <c r="AE974" s="75"/>
      <c r="AF974" s="75"/>
      <c r="AG974" s="75"/>
      <c r="AH974" s="75"/>
      <c r="AI974" s="85"/>
      <c r="AJ974" s="75"/>
      <c r="AK974" s="85"/>
      <c r="AL974" s="85"/>
      <c r="AM974" s="75"/>
      <c r="AN974" s="75"/>
      <c r="AO974" s="75"/>
      <c r="AP974" s="85"/>
      <c r="AQ974" s="84"/>
      <c r="AR974" s="87"/>
      <c r="AT974" s="76"/>
      <c r="AV974" s="203"/>
      <c r="AW974" s="75"/>
      <c r="AX974" s="75"/>
      <c r="AY974" s="94"/>
      <c r="AZ974" s="75"/>
      <c r="BA974" s="75"/>
    </row>
    <row r="975" spans="4:53">
      <c r="D975" s="76"/>
      <c r="F975" s="206"/>
      <c r="G975" s="188"/>
      <c r="H975" s="188"/>
      <c r="I975" s="188"/>
      <c r="J975" s="188"/>
      <c r="K975" s="183"/>
      <c r="L975" s="188"/>
      <c r="M975" s="188"/>
      <c r="N975" s="189"/>
      <c r="O975" s="189"/>
      <c r="P975" s="188"/>
      <c r="Q975" s="188"/>
      <c r="R975" s="188"/>
      <c r="S975" s="188"/>
      <c r="T975" s="188"/>
      <c r="U975" s="188"/>
      <c r="V975" s="188"/>
      <c r="W975" s="188"/>
      <c r="X975" s="188"/>
      <c r="Y975" s="190"/>
      <c r="AA975" s="76"/>
      <c r="AC975" s="206"/>
      <c r="AD975" s="75"/>
      <c r="AE975" s="75"/>
      <c r="AF975" s="75"/>
      <c r="AG975" s="75"/>
      <c r="AH975" s="75"/>
      <c r="AI975" s="85"/>
      <c r="AJ975" s="75"/>
      <c r="AK975" s="85"/>
      <c r="AL975" s="85"/>
      <c r="AM975" s="75"/>
      <c r="AN975" s="75"/>
      <c r="AO975" s="75"/>
      <c r="AP975" s="85"/>
      <c r="AQ975" s="84"/>
      <c r="AR975" s="87"/>
      <c r="AT975" s="76"/>
      <c r="AV975" s="203"/>
      <c r="AW975" s="75"/>
      <c r="AX975" s="75"/>
      <c r="AY975" s="94"/>
      <c r="AZ975" s="75"/>
      <c r="BA975" s="75"/>
    </row>
    <row r="976" spans="4:53">
      <c r="D976" s="76"/>
      <c r="F976" s="206"/>
      <c r="G976" s="188"/>
      <c r="H976" s="188"/>
      <c r="I976" s="188"/>
      <c r="J976" s="188"/>
      <c r="K976" s="183"/>
      <c r="L976" s="188"/>
      <c r="M976" s="188"/>
      <c r="N976" s="189"/>
      <c r="O976" s="189"/>
      <c r="P976" s="188"/>
      <c r="Q976" s="188"/>
      <c r="R976" s="188"/>
      <c r="S976" s="188"/>
      <c r="T976" s="188"/>
      <c r="U976" s="188"/>
      <c r="V976" s="188"/>
      <c r="W976" s="188"/>
      <c r="X976" s="188"/>
      <c r="Y976" s="190"/>
      <c r="AA976" s="76"/>
      <c r="AC976" s="206"/>
      <c r="AD976" s="75"/>
      <c r="AE976" s="75"/>
      <c r="AF976" s="75"/>
      <c r="AG976" s="75"/>
      <c r="AH976" s="75"/>
      <c r="AI976" s="85"/>
      <c r="AJ976" s="75"/>
      <c r="AK976" s="85"/>
      <c r="AL976" s="85"/>
      <c r="AM976" s="75"/>
      <c r="AN976" s="75"/>
      <c r="AO976" s="75"/>
      <c r="AP976" s="85"/>
      <c r="AQ976" s="84"/>
      <c r="AR976" s="87"/>
      <c r="AT976" s="76"/>
      <c r="AV976" s="203"/>
      <c r="AW976" s="75"/>
      <c r="AX976" s="75"/>
      <c r="AY976" s="94"/>
      <c r="AZ976" s="75"/>
      <c r="BA976" s="75"/>
    </row>
    <row r="977" spans="4:53">
      <c r="D977" s="76"/>
      <c r="F977" s="206"/>
      <c r="G977" s="188"/>
      <c r="H977" s="188"/>
      <c r="I977" s="188"/>
      <c r="J977" s="188"/>
      <c r="K977" s="183"/>
      <c r="L977" s="188"/>
      <c r="M977" s="188"/>
      <c r="N977" s="189"/>
      <c r="O977" s="189"/>
      <c r="P977" s="188"/>
      <c r="Q977" s="188"/>
      <c r="R977" s="188"/>
      <c r="S977" s="188"/>
      <c r="T977" s="188"/>
      <c r="U977" s="188"/>
      <c r="V977" s="188"/>
      <c r="W977" s="188"/>
      <c r="X977" s="188"/>
      <c r="Y977" s="190"/>
      <c r="AA977" s="76"/>
      <c r="AC977" s="206"/>
      <c r="AD977" s="75"/>
      <c r="AE977" s="75"/>
      <c r="AF977" s="75"/>
      <c r="AG977" s="75"/>
      <c r="AH977" s="75"/>
      <c r="AI977" s="85"/>
      <c r="AJ977" s="75"/>
      <c r="AK977" s="85"/>
      <c r="AL977" s="85"/>
      <c r="AM977" s="75"/>
      <c r="AN977" s="75"/>
      <c r="AO977" s="75"/>
      <c r="AP977" s="85"/>
      <c r="AQ977" s="84"/>
      <c r="AR977" s="87"/>
      <c r="AT977" s="76"/>
      <c r="AV977" s="203"/>
      <c r="AW977" s="75"/>
      <c r="AX977" s="75"/>
      <c r="AY977" s="94"/>
      <c r="AZ977" s="75"/>
      <c r="BA977" s="75"/>
    </row>
    <row r="978" spans="4:53">
      <c r="D978" s="76"/>
      <c r="F978" s="206"/>
      <c r="G978" s="188"/>
      <c r="H978" s="188"/>
      <c r="I978" s="188"/>
      <c r="J978" s="188"/>
      <c r="K978" s="183"/>
      <c r="L978" s="188"/>
      <c r="M978" s="188"/>
      <c r="N978" s="189"/>
      <c r="O978" s="189"/>
      <c r="P978" s="188"/>
      <c r="Q978" s="188"/>
      <c r="R978" s="188"/>
      <c r="S978" s="188"/>
      <c r="T978" s="188"/>
      <c r="U978" s="188"/>
      <c r="V978" s="188"/>
      <c r="W978" s="188"/>
      <c r="X978" s="188"/>
      <c r="Y978" s="190"/>
      <c r="AA978" s="76"/>
      <c r="AC978" s="206"/>
      <c r="AD978" s="75"/>
      <c r="AE978" s="75"/>
      <c r="AF978" s="75"/>
      <c r="AG978" s="75"/>
      <c r="AH978" s="75"/>
      <c r="AI978" s="85"/>
      <c r="AJ978" s="75"/>
      <c r="AK978" s="85"/>
      <c r="AL978" s="85"/>
      <c r="AM978" s="75"/>
      <c r="AN978" s="75"/>
      <c r="AO978" s="75"/>
      <c r="AP978" s="85"/>
      <c r="AQ978" s="84"/>
      <c r="AR978" s="87"/>
      <c r="AT978" s="76"/>
      <c r="AV978" s="203"/>
      <c r="AW978" s="75"/>
      <c r="AX978" s="75"/>
      <c r="AY978" s="94"/>
      <c r="AZ978" s="75"/>
      <c r="BA978" s="75"/>
    </row>
    <row r="979" spans="4:53">
      <c r="D979" s="76"/>
      <c r="F979" s="206"/>
      <c r="G979" s="188"/>
      <c r="H979" s="188"/>
      <c r="I979" s="188"/>
      <c r="J979" s="188"/>
      <c r="K979" s="183"/>
      <c r="L979" s="188"/>
      <c r="M979" s="188"/>
      <c r="N979" s="189"/>
      <c r="O979" s="189"/>
      <c r="P979" s="188"/>
      <c r="Q979" s="188"/>
      <c r="R979" s="188"/>
      <c r="S979" s="188"/>
      <c r="T979" s="188"/>
      <c r="U979" s="188"/>
      <c r="V979" s="188"/>
      <c r="W979" s="188"/>
      <c r="X979" s="188"/>
      <c r="Y979" s="190"/>
      <c r="AA979" s="76"/>
      <c r="AC979" s="206"/>
      <c r="AD979" s="75"/>
      <c r="AE979" s="75"/>
      <c r="AF979" s="75"/>
      <c r="AG979" s="75"/>
      <c r="AH979" s="75"/>
      <c r="AI979" s="85"/>
      <c r="AJ979" s="75"/>
      <c r="AK979" s="85"/>
      <c r="AL979" s="85"/>
      <c r="AM979" s="75"/>
      <c r="AN979" s="75"/>
      <c r="AO979" s="75"/>
      <c r="AP979" s="85"/>
      <c r="AQ979" s="84"/>
      <c r="AR979" s="87"/>
      <c r="AT979" s="76"/>
      <c r="AV979" s="203"/>
      <c r="AW979" s="75"/>
      <c r="AX979" s="75"/>
      <c r="AY979" s="94"/>
      <c r="AZ979" s="75"/>
      <c r="BA979" s="75"/>
    </row>
    <row r="980" spans="4:53">
      <c r="D980" s="76"/>
      <c r="F980" s="206"/>
      <c r="G980" s="188"/>
      <c r="H980" s="188"/>
      <c r="I980" s="188"/>
      <c r="J980" s="188"/>
      <c r="K980" s="183"/>
      <c r="L980" s="188"/>
      <c r="M980" s="188"/>
      <c r="N980" s="189"/>
      <c r="O980" s="189"/>
      <c r="P980" s="188"/>
      <c r="Q980" s="188"/>
      <c r="R980" s="188"/>
      <c r="S980" s="188"/>
      <c r="T980" s="188"/>
      <c r="U980" s="188"/>
      <c r="V980" s="188"/>
      <c r="W980" s="188"/>
      <c r="X980" s="188"/>
      <c r="Y980" s="190"/>
      <c r="AA980" s="76"/>
      <c r="AC980" s="206"/>
      <c r="AD980" s="75"/>
      <c r="AE980" s="75"/>
      <c r="AF980" s="75"/>
      <c r="AG980" s="75"/>
      <c r="AH980" s="75"/>
      <c r="AI980" s="85"/>
      <c r="AJ980" s="75"/>
      <c r="AK980" s="85"/>
      <c r="AL980" s="85"/>
      <c r="AM980" s="75"/>
      <c r="AN980" s="75"/>
      <c r="AO980" s="75"/>
      <c r="AP980" s="85"/>
      <c r="AQ980" s="84"/>
      <c r="AR980" s="87"/>
      <c r="AT980" s="76"/>
      <c r="AV980" s="203"/>
      <c r="AW980" s="75"/>
      <c r="AX980" s="75"/>
      <c r="AY980" s="94"/>
      <c r="AZ980" s="75"/>
      <c r="BA980" s="75"/>
    </row>
    <row r="981" spans="4:53">
      <c r="D981" s="76"/>
      <c r="F981" s="206"/>
      <c r="G981" s="188"/>
      <c r="H981" s="188"/>
      <c r="I981" s="188"/>
      <c r="J981" s="188"/>
      <c r="K981" s="183"/>
      <c r="L981" s="188"/>
      <c r="M981" s="188"/>
      <c r="N981" s="189"/>
      <c r="O981" s="189"/>
      <c r="P981" s="188"/>
      <c r="Q981" s="188"/>
      <c r="R981" s="188"/>
      <c r="S981" s="188"/>
      <c r="T981" s="188"/>
      <c r="U981" s="188"/>
      <c r="V981" s="188"/>
      <c r="W981" s="188"/>
      <c r="X981" s="188"/>
      <c r="Y981" s="190"/>
      <c r="AA981" s="76"/>
      <c r="AC981" s="206"/>
      <c r="AD981" s="75"/>
      <c r="AE981" s="75"/>
      <c r="AF981" s="75"/>
      <c r="AG981" s="75"/>
      <c r="AH981" s="75"/>
      <c r="AI981" s="85"/>
      <c r="AJ981" s="75"/>
      <c r="AK981" s="85"/>
      <c r="AL981" s="85"/>
      <c r="AM981" s="75"/>
      <c r="AN981" s="75"/>
      <c r="AO981" s="75"/>
      <c r="AP981" s="85"/>
      <c r="AQ981" s="84"/>
      <c r="AR981" s="87"/>
      <c r="AT981" s="76"/>
      <c r="AV981" s="203"/>
      <c r="AW981" s="75"/>
      <c r="AX981" s="75"/>
      <c r="AY981" s="94"/>
      <c r="AZ981" s="75"/>
      <c r="BA981" s="75"/>
    </row>
    <row r="982" spans="4:53">
      <c r="D982" s="76"/>
      <c r="F982" s="206"/>
      <c r="G982" s="188"/>
      <c r="H982" s="188"/>
      <c r="I982" s="188"/>
      <c r="J982" s="188"/>
      <c r="K982" s="183"/>
      <c r="L982" s="188"/>
      <c r="M982" s="188"/>
      <c r="N982" s="189"/>
      <c r="O982" s="189"/>
      <c r="P982" s="188"/>
      <c r="Q982" s="188"/>
      <c r="R982" s="188"/>
      <c r="S982" s="188"/>
      <c r="T982" s="188"/>
      <c r="U982" s="188"/>
      <c r="V982" s="188"/>
      <c r="W982" s="188"/>
      <c r="X982" s="188"/>
      <c r="Y982" s="190"/>
      <c r="AA982" s="76"/>
      <c r="AC982" s="206"/>
      <c r="AD982" s="75"/>
      <c r="AE982" s="75"/>
      <c r="AF982" s="75"/>
      <c r="AG982" s="75"/>
      <c r="AH982" s="75"/>
      <c r="AI982" s="85"/>
      <c r="AJ982" s="75"/>
      <c r="AK982" s="85"/>
      <c r="AL982" s="85"/>
      <c r="AM982" s="75"/>
      <c r="AN982" s="75"/>
      <c r="AO982" s="75"/>
      <c r="AP982" s="85"/>
      <c r="AQ982" s="84"/>
      <c r="AR982" s="87"/>
      <c r="AT982" s="76"/>
      <c r="AV982" s="203"/>
      <c r="AW982" s="75"/>
      <c r="AX982" s="75"/>
      <c r="AY982" s="94"/>
      <c r="AZ982" s="75"/>
      <c r="BA982" s="75"/>
    </row>
    <row r="983" spans="4:53">
      <c r="D983" s="76"/>
      <c r="F983" s="206"/>
      <c r="G983" s="188"/>
      <c r="H983" s="188"/>
      <c r="I983" s="188"/>
      <c r="J983" s="188"/>
      <c r="K983" s="183"/>
      <c r="L983" s="188"/>
      <c r="M983" s="188"/>
      <c r="N983" s="189"/>
      <c r="O983" s="189"/>
      <c r="P983" s="188"/>
      <c r="Q983" s="188"/>
      <c r="R983" s="188"/>
      <c r="S983" s="188"/>
      <c r="T983" s="188"/>
      <c r="U983" s="188"/>
      <c r="V983" s="188"/>
      <c r="W983" s="188"/>
      <c r="X983" s="188"/>
      <c r="Y983" s="190"/>
      <c r="AA983" s="76"/>
      <c r="AC983" s="206"/>
      <c r="AD983" s="75"/>
      <c r="AE983" s="75"/>
      <c r="AF983" s="75"/>
      <c r="AG983" s="75"/>
      <c r="AH983" s="75"/>
      <c r="AI983" s="85"/>
      <c r="AJ983" s="75"/>
      <c r="AK983" s="85"/>
      <c r="AL983" s="85"/>
      <c r="AM983" s="75"/>
      <c r="AN983" s="75"/>
      <c r="AO983" s="75"/>
      <c r="AP983" s="85"/>
      <c r="AQ983" s="84"/>
      <c r="AR983" s="87"/>
      <c r="AT983" s="76"/>
      <c r="AV983" s="203"/>
      <c r="AW983" s="75"/>
      <c r="AX983" s="75"/>
      <c r="AY983" s="94"/>
      <c r="AZ983" s="75"/>
      <c r="BA983" s="75"/>
    </row>
    <row r="984" spans="4:53">
      <c r="D984" s="76"/>
      <c r="F984" s="206"/>
      <c r="G984" s="188"/>
      <c r="H984" s="188"/>
      <c r="I984" s="188"/>
      <c r="J984" s="188"/>
      <c r="K984" s="183"/>
      <c r="L984" s="188"/>
      <c r="M984" s="188"/>
      <c r="N984" s="189"/>
      <c r="O984" s="189"/>
      <c r="P984" s="188"/>
      <c r="Q984" s="188"/>
      <c r="R984" s="188"/>
      <c r="S984" s="188"/>
      <c r="T984" s="188"/>
      <c r="U984" s="188"/>
      <c r="V984" s="188"/>
      <c r="W984" s="188"/>
      <c r="X984" s="188"/>
      <c r="Y984" s="190"/>
      <c r="AA984" s="76"/>
      <c r="AC984" s="206"/>
      <c r="AD984" s="75"/>
      <c r="AE984" s="75"/>
      <c r="AF984" s="75"/>
      <c r="AG984" s="75"/>
      <c r="AH984" s="75"/>
      <c r="AI984" s="85"/>
      <c r="AJ984" s="75"/>
      <c r="AK984" s="85"/>
      <c r="AL984" s="85"/>
      <c r="AM984" s="75"/>
      <c r="AN984" s="75"/>
      <c r="AO984" s="75"/>
      <c r="AP984" s="85"/>
      <c r="AQ984" s="84"/>
      <c r="AR984" s="87"/>
      <c r="AT984" s="76"/>
      <c r="AV984" s="203"/>
      <c r="AW984" s="75"/>
      <c r="AX984" s="75"/>
      <c r="AY984" s="94"/>
      <c r="AZ984" s="75"/>
      <c r="BA984" s="75"/>
    </row>
    <row r="985" spans="4:53">
      <c r="D985" s="76"/>
      <c r="F985" s="206"/>
      <c r="G985" s="188"/>
      <c r="H985" s="188"/>
      <c r="I985" s="188"/>
      <c r="J985" s="188"/>
      <c r="K985" s="183"/>
      <c r="L985" s="188"/>
      <c r="M985" s="188"/>
      <c r="N985" s="189"/>
      <c r="O985" s="189"/>
      <c r="P985" s="188"/>
      <c r="Q985" s="188"/>
      <c r="R985" s="188"/>
      <c r="S985" s="188"/>
      <c r="T985" s="188"/>
      <c r="U985" s="188"/>
      <c r="V985" s="188"/>
      <c r="W985" s="188"/>
      <c r="X985" s="188"/>
      <c r="Y985" s="190"/>
      <c r="AA985" s="76"/>
      <c r="AC985" s="206"/>
      <c r="AD985" s="75"/>
      <c r="AE985" s="75"/>
      <c r="AF985" s="75"/>
      <c r="AG985" s="75"/>
      <c r="AH985" s="75"/>
      <c r="AI985" s="85"/>
      <c r="AJ985" s="75"/>
      <c r="AK985" s="85"/>
      <c r="AL985" s="85"/>
      <c r="AM985" s="75"/>
      <c r="AN985" s="75"/>
      <c r="AO985" s="75"/>
      <c r="AP985" s="85"/>
      <c r="AQ985" s="84"/>
      <c r="AR985" s="87"/>
      <c r="AT985" s="76"/>
      <c r="AV985" s="203"/>
      <c r="AW985" s="75"/>
      <c r="AX985" s="75"/>
      <c r="AY985" s="94"/>
      <c r="AZ985" s="75"/>
      <c r="BA985" s="75"/>
    </row>
    <row r="986" spans="4:53">
      <c r="D986" s="76"/>
      <c r="F986" s="206"/>
      <c r="G986" s="188"/>
      <c r="H986" s="188"/>
      <c r="I986" s="188"/>
      <c r="J986" s="188"/>
      <c r="K986" s="183"/>
      <c r="L986" s="188"/>
      <c r="M986" s="188"/>
      <c r="N986" s="189"/>
      <c r="O986" s="189"/>
      <c r="P986" s="188"/>
      <c r="Q986" s="188"/>
      <c r="R986" s="188"/>
      <c r="S986" s="188"/>
      <c r="T986" s="188"/>
      <c r="U986" s="188"/>
      <c r="V986" s="188"/>
      <c r="W986" s="188"/>
      <c r="X986" s="188"/>
      <c r="Y986" s="190"/>
      <c r="AA986" s="76"/>
      <c r="AC986" s="206"/>
      <c r="AD986" s="75"/>
      <c r="AE986" s="75"/>
      <c r="AF986" s="75"/>
      <c r="AG986" s="75"/>
      <c r="AH986" s="75"/>
      <c r="AI986" s="85"/>
      <c r="AJ986" s="75"/>
      <c r="AK986" s="85"/>
      <c r="AL986" s="85"/>
      <c r="AM986" s="75"/>
      <c r="AN986" s="75"/>
      <c r="AO986" s="75"/>
      <c r="AP986" s="85"/>
      <c r="AQ986" s="84"/>
      <c r="AR986" s="87"/>
      <c r="AT986" s="76"/>
      <c r="AV986" s="203"/>
      <c r="AW986" s="75"/>
      <c r="AX986" s="75"/>
      <c r="AY986" s="94"/>
      <c r="AZ986" s="75"/>
      <c r="BA986" s="75"/>
    </row>
    <row r="987" spans="4:53">
      <c r="D987" s="76"/>
      <c r="F987" s="206"/>
      <c r="G987" s="188"/>
      <c r="H987" s="188"/>
      <c r="I987" s="188"/>
      <c r="J987" s="188"/>
      <c r="K987" s="183"/>
      <c r="L987" s="188"/>
      <c r="M987" s="188"/>
      <c r="N987" s="189"/>
      <c r="O987" s="189"/>
      <c r="P987" s="188"/>
      <c r="Q987" s="188"/>
      <c r="R987" s="188"/>
      <c r="S987" s="188"/>
      <c r="T987" s="188"/>
      <c r="U987" s="188"/>
      <c r="V987" s="188"/>
      <c r="W987" s="188"/>
      <c r="X987" s="188"/>
      <c r="Y987" s="190"/>
      <c r="AA987" s="76"/>
      <c r="AC987" s="206"/>
      <c r="AD987" s="75"/>
      <c r="AE987" s="75"/>
      <c r="AF987" s="75"/>
      <c r="AG987" s="75"/>
      <c r="AH987" s="75"/>
      <c r="AI987" s="85"/>
      <c r="AJ987" s="75"/>
      <c r="AK987" s="85"/>
      <c r="AL987" s="85"/>
      <c r="AM987" s="75"/>
      <c r="AN987" s="75"/>
      <c r="AO987" s="75"/>
      <c r="AP987" s="85"/>
      <c r="AQ987" s="84"/>
      <c r="AR987" s="87"/>
      <c r="AT987" s="76"/>
      <c r="AV987" s="203"/>
      <c r="AW987" s="75"/>
      <c r="AX987" s="75"/>
      <c r="AY987" s="94"/>
      <c r="AZ987" s="75"/>
      <c r="BA987" s="75"/>
    </row>
    <row r="988" spans="4:53">
      <c r="D988" s="76"/>
      <c r="F988" s="206"/>
      <c r="G988" s="188"/>
      <c r="H988" s="188"/>
      <c r="I988" s="188"/>
      <c r="J988" s="188"/>
      <c r="K988" s="183"/>
      <c r="L988" s="188"/>
      <c r="M988" s="188"/>
      <c r="N988" s="189"/>
      <c r="O988" s="189"/>
      <c r="P988" s="188"/>
      <c r="Q988" s="188"/>
      <c r="R988" s="188"/>
      <c r="S988" s="188"/>
      <c r="T988" s="188"/>
      <c r="U988" s="188"/>
      <c r="V988" s="188"/>
      <c r="W988" s="188"/>
      <c r="X988" s="188"/>
      <c r="Y988" s="190"/>
      <c r="AA988" s="76"/>
      <c r="AC988" s="206"/>
      <c r="AD988" s="75"/>
      <c r="AE988" s="75"/>
      <c r="AF988" s="75"/>
      <c r="AG988" s="75"/>
      <c r="AH988" s="75"/>
      <c r="AI988" s="85"/>
      <c r="AJ988" s="75"/>
      <c r="AK988" s="85"/>
      <c r="AL988" s="85"/>
      <c r="AM988" s="75"/>
      <c r="AN988" s="75"/>
      <c r="AO988" s="75"/>
      <c r="AP988" s="85"/>
      <c r="AQ988" s="84"/>
      <c r="AR988" s="87"/>
      <c r="AT988" s="76"/>
      <c r="AV988" s="203"/>
      <c r="AW988" s="75"/>
      <c r="AX988" s="75"/>
      <c r="AY988" s="94"/>
      <c r="AZ988" s="75"/>
      <c r="BA988" s="75"/>
    </row>
    <row r="989" spans="4:53">
      <c r="D989" s="76"/>
      <c r="F989" s="206"/>
      <c r="G989" s="188"/>
      <c r="H989" s="188"/>
      <c r="I989" s="188"/>
      <c r="J989" s="188"/>
      <c r="K989" s="183"/>
      <c r="L989" s="188"/>
      <c r="M989" s="188"/>
      <c r="N989" s="189"/>
      <c r="O989" s="189"/>
      <c r="P989" s="188"/>
      <c r="Q989" s="188"/>
      <c r="R989" s="188"/>
      <c r="S989" s="188"/>
      <c r="T989" s="188"/>
      <c r="U989" s="188"/>
      <c r="V989" s="188"/>
      <c r="W989" s="188"/>
      <c r="X989" s="188"/>
      <c r="Y989" s="190"/>
      <c r="AA989" s="76"/>
      <c r="AC989" s="206"/>
      <c r="AD989" s="75"/>
      <c r="AE989" s="75"/>
      <c r="AF989" s="75"/>
      <c r="AG989" s="75"/>
      <c r="AH989" s="75"/>
      <c r="AI989" s="85"/>
      <c r="AJ989" s="75"/>
      <c r="AK989" s="85"/>
      <c r="AL989" s="85"/>
      <c r="AM989" s="75"/>
      <c r="AN989" s="75"/>
      <c r="AO989" s="75"/>
      <c r="AP989" s="85"/>
      <c r="AQ989" s="84"/>
      <c r="AR989" s="87"/>
      <c r="AT989" s="76"/>
      <c r="AV989" s="203"/>
      <c r="AW989" s="75"/>
      <c r="AX989" s="75"/>
      <c r="AY989" s="94"/>
      <c r="AZ989" s="75"/>
      <c r="BA989" s="75"/>
    </row>
    <row r="990" spans="4:53">
      <c r="D990" s="76"/>
      <c r="F990" s="206"/>
      <c r="G990" s="188"/>
      <c r="H990" s="188"/>
      <c r="I990" s="188"/>
      <c r="J990" s="188"/>
      <c r="K990" s="183"/>
      <c r="L990" s="188"/>
      <c r="M990" s="188"/>
      <c r="N990" s="189"/>
      <c r="O990" s="189"/>
      <c r="P990" s="188"/>
      <c r="Q990" s="188"/>
      <c r="R990" s="188"/>
      <c r="S990" s="188"/>
      <c r="T990" s="188"/>
      <c r="U990" s="188"/>
      <c r="V990" s="188"/>
      <c r="W990" s="188"/>
      <c r="X990" s="188"/>
      <c r="Y990" s="190"/>
      <c r="AA990" s="76"/>
      <c r="AC990" s="206"/>
      <c r="AD990" s="75"/>
      <c r="AE990" s="75"/>
      <c r="AF990" s="75"/>
      <c r="AG990" s="75"/>
      <c r="AH990" s="75"/>
      <c r="AI990" s="85"/>
      <c r="AJ990" s="75"/>
      <c r="AK990" s="85"/>
      <c r="AL990" s="85"/>
      <c r="AM990" s="75"/>
      <c r="AN990" s="75"/>
      <c r="AO990" s="75"/>
      <c r="AP990" s="85"/>
      <c r="AQ990" s="84"/>
      <c r="AR990" s="87"/>
      <c r="AT990" s="76"/>
      <c r="AV990" s="203"/>
      <c r="AW990" s="75"/>
      <c r="AX990" s="75"/>
      <c r="AY990" s="94"/>
      <c r="AZ990" s="75"/>
      <c r="BA990" s="75"/>
    </row>
    <row r="991" spans="4:53">
      <c r="D991" s="76"/>
      <c r="F991" s="206"/>
      <c r="G991" s="188"/>
      <c r="H991" s="188"/>
      <c r="I991" s="188"/>
      <c r="J991" s="188"/>
      <c r="K991" s="183"/>
      <c r="L991" s="188"/>
      <c r="M991" s="188"/>
      <c r="N991" s="189"/>
      <c r="O991" s="189"/>
      <c r="P991" s="188"/>
      <c r="Q991" s="188"/>
      <c r="R991" s="188"/>
      <c r="S991" s="188"/>
      <c r="T991" s="188"/>
      <c r="U991" s="188"/>
      <c r="V991" s="188"/>
      <c r="W991" s="188"/>
      <c r="X991" s="188"/>
      <c r="Y991" s="190"/>
      <c r="AA991" s="76"/>
      <c r="AC991" s="206"/>
      <c r="AD991" s="75"/>
      <c r="AE991" s="75"/>
      <c r="AF991" s="75"/>
      <c r="AG991" s="75"/>
      <c r="AH991" s="75"/>
      <c r="AI991" s="85"/>
      <c r="AJ991" s="75"/>
      <c r="AK991" s="85"/>
      <c r="AL991" s="85"/>
      <c r="AM991" s="75"/>
      <c r="AN991" s="75"/>
      <c r="AO991" s="75"/>
      <c r="AP991" s="85"/>
      <c r="AQ991" s="84"/>
      <c r="AR991" s="87"/>
      <c r="AT991" s="76"/>
      <c r="AV991" s="203"/>
      <c r="AW991" s="75"/>
      <c r="AX991" s="75"/>
      <c r="AY991" s="94"/>
      <c r="AZ991" s="75"/>
      <c r="BA991" s="75"/>
    </row>
    <row r="992" spans="4:53">
      <c r="D992" s="76"/>
      <c r="F992" s="206"/>
      <c r="G992" s="188"/>
      <c r="H992" s="188"/>
      <c r="I992" s="188"/>
      <c r="J992" s="188"/>
      <c r="K992" s="183"/>
      <c r="L992" s="188"/>
      <c r="M992" s="188"/>
      <c r="N992" s="189"/>
      <c r="O992" s="189"/>
      <c r="P992" s="188"/>
      <c r="Q992" s="188"/>
      <c r="R992" s="188"/>
      <c r="S992" s="188"/>
      <c r="T992" s="188"/>
      <c r="U992" s="188"/>
      <c r="V992" s="188"/>
      <c r="W992" s="188"/>
      <c r="X992" s="188"/>
      <c r="Y992" s="190"/>
      <c r="AA992" s="76"/>
      <c r="AC992" s="206"/>
      <c r="AD992" s="75"/>
      <c r="AE992" s="75"/>
      <c r="AF992" s="75"/>
      <c r="AG992" s="75"/>
      <c r="AH992" s="75"/>
      <c r="AI992" s="85"/>
      <c r="AJ992" s="75"/>
      <c r="AK992" s="85"/>
      <c r="AL992" s="85"/>
      <c r="AM992" s="75"/>
      <c r="AN992" s="75"/>
      <c r="AO992" s="75"/>
      <c r="AP992" s="85"/>
      <c r="AQ992" s="84"/>
      <c r="AR992" s="87"/>
      <c r="AT992" s="76"/>
      <c r="AV992" s="203"/>
      <c r="AW992" s="75"/>
      <c r="AX992" s="75"/>
      <c r="AY992" s="94"/>
      <c r="AZ992" s="75"/>
      <c r="BA992" s="75"/>
    </row>
    <row r="993" spans="4:53">
      <c r="D993" s="76"/>
      <c r="F993" s="206"/>
      <c r="G993" s="188"/>
      <c r="H993" s="188"/>
      <c r="I993" s="188"/>
      <c r="J993" s="188"/>
      <c r="K993" s="183"/>
      <c r="L993" s="188"/>
      <c r="M993" s="188"/>
      <c r="N993" s="189"/>
      <c r="O993" s="189"/>
      <c r="P993" s="188"/>
      <c r="Q993" s="188"/>
      <c r="R993" s="188"/>
      <c r="S993" s="188"/>
      <c r="T993" s="188"/>
      <c r="U993" s="188"/>
      <c r="V993" s="188"/>
      <c r="W993" s="188"/>
      <c r="X993" s="188"/>
      <c r="Y993" s="190"/>
      <c r="AA993" s="76"/>
      <c r="AC993" s="206"/>
      <c r="AD993" s="75"/>
      <c r="AE993" s="75"/>
      <c r="AF993" s="75"/>
      <c r="AG993" s="75"/>
      <c r="AH993" s="75"/>
      <c r="AI993" s="85"/>
      <c r="AJ993" s="75"/>
      <c r="AK993" s="85"/>
      <c r="AL993" s="85"/>
      <c r="AM993" s="75"/>
      <c r="AN993" s="75"/>
      <c r="AO993" s="75"/>
      <c r="AP993" s="85"/>
      <c r="AQ993" s="84"/>
      <c r="AR993" s="87"/>
      <c r="AT993" s="76"/>
      <c r="AV993" s="203"/>
      <c r="AW993" s="75"/>
      <c r="AX993" s="75"/>
      <c r="AY993" s="94"/>
      <c r="AZ993" s="75"/>
      <c r="BA993" s="75"/>
    </row>
    <row r="994" spans="4:53">
      <c r="D994" s="76"/>
      <c r="F994" s="206"/>
      <c r="G994" s="188"/>
      <c r="H994" s="188"/>
      <c r="I994" s="188"/>
      <c r="J994" s="188"/>
      <c r="K994" s="183"/>
      <c r="L994" s="188"/>
      <c r="M994" s="188"/>
      <c r="N994" s="189"/>
      <c r="O994" s="189"/>
      <c r="P994" s="188"/>
      <c r="Q994" s="188"/>
      <c r="R994" s="188"/>
      <c r="S994" s="188"/>
      <c r="T994" s="188"/>
      <c r="U994" s="188"/>
      <c r="V994" s="188"/>
      <c r="W994" s="188"/>
      <c r="X994" s="188"/>
      <c r="Y994" s="190"/>
      <c r="AA994" s="76"/>
      <c r="AC994" s="206"/>
      <c r="AD994" s="75"/>
      <c r="AE994" s="75"/>
      <c r="AF994" s="75"/>
      <c r="AG994" s="75"/>
      <c r="AH994" s="75"/>
      <c r="AI994" s="85"/>
      <c r="AJ994" s="75"/>
      <c r="AK994" s="85"/>
      <c r="AL994" s="85"/>
      <c r="AM994" s="75"/>
      <c r="AN994" s="75"/>
      <c r="AO994" s="75"/>
      <c r="AP994" s="85"/>
      <c r="AQ994" s="84"/>
      <c r="AR994" s="87"/>
      <c r="AT994" s="76"/>
      <c r="AV994" s="203"/>
      <c r="AW994" s="75"/>
      <c r="AX994" s="75"/>
      <c r="AY994" s="94"/>
      <c r="AZ994" s="75"/>
      <c r="BA994" s="75"/>
    </row>
    <row r="995" spans="4:53">
      <c r="D995" s="76"/>
      <c r="F995" s="206"/>
      <c r="G995" s="188"/>
      <c r="H995" s="188"/>
      <c r="I995" s="188"/>
      <c r="J995" s="188"/>
      <c r="K995" s="183"/>
      <c r="L995" s="188"/>
      <c r="M995" s="188"/>
      <c r="N995" s="189"/>
      <c r="O995" s="189"/>
      <c r="P995" s="188"/>
      <c r="Q995" s="188"/>
      <c r="R995" s="188"/>
      <c r="S995" s="188"/>
      <c r="T995" s="188"/>
      <c r="U995" s="188"/>
      <c r="V995" s="188"/>
      <c r="W995" s="188"/>
      <c r="X995" s="188"/>
      <c r="Y995" s="190"/>
      <c r="AA995" s="76"/>
      <c r="AC995" s="206"/>
      <c r="AD995" s="75"/>
      <c r="AE995" s="75"/>
      <c r="AF995" s="75"/>
      <c r="AG995" s="75"/>
      <c r="AH995" s="75"/>
      <c r="AI995" s="85"/>
      <c r="AJ995" s="75"/>
      <c r="AK995" s="85"/>
      <c r="AL995" s="85"/>
      <c r="AM995" s="75"/>
      <c r="AN995" s="75"/>
      <c r="AO995" s="75"/>
      <c r="AP995" s="85"/>
      <c r="AQ995" s="84"/>
      <c r="AR995" s="87"/>
      <c r="AT995" s="76"/>
      <c r="AV995" s="203"/>
      <c r="AW995" s="75"/>
      <c r="AX995" s="75"/>
      <c r="AY995" s="94"/>
      <c r="AZ995" s="75"/>
      <c r="BA995" s="75"/>
    </row>
    <row r="996" spans="4:53">
      <c r="D996" s="76"/>
      <c r="F996" s="206"/>
      <c r="G996" s="188"/>
      <c r="H996" s="188"/>
      <c r="I996" s="188"/>
      <c r="J996" s="188"/>
      <c r="K996" s="183"/>
      <c r="L996" s="188"/>
      <c r="M996" s="188"/>
      <c r="N996" s="189"/>
      <c r="O996" s="189"/>
      <c r="P996" s="188"/>
      <c r="Q996" s="188"/>
      <c r="R996" s="188"/>
      <c r="S996" s="188"/>
      <c r="T996" s="188"/>
      <c r="U996" s="188"/>
      <c r="V996" s="188"/>
      <c r="W996" s="188"/>
      <c r="X996" s="188"/>
      <c r="Y996" s="190"/>
      <c r="AA996" s="76"/>
      <c r="AC996" s="206"/>
      <c r="AD996" s="75"/>
      <c r="AE996" s="75"/>
      <c r="AF996" s="75"/>
      <c r="AG996" s="75"/>
      <c r="AH996" s="75"/>
      <c r="AI996" s="85"/>
      <c r="AJ996" s="75"/>
      <c r="AK996" s="85"/>
      <c r="AL996" s="85"/>
      <c r="AM996" s="75"/>
      <c r="AN996" s="75"/>
      <c r="AO996" s="75"/>
      <c r="AP996" s="85"/>
      <c r="AQ996" s="84"/>
      <c r="AR996" s="87"/>
      <c r="AT996" s="76"/>
      <c r="AV996" s="203"/>
      <c r="AW996" s="75"/>
      <c r="AX996" s="75"/>
      <c r="AY996" s="94"/>
      <c r="AZ996" s="75"/>
      <c r="BA996" s="75"/>
    </row>
    <row r="997" spans="4:53">
      <c r="D997" s="76"/>
      <c r="F997" s="206"/>
      <c r="G997" s="188"/>
      <c r="H997" s="188"/>
      <c r="I997" s="188"/>
      <c r="J997" s="188"/>
      <c r="K997" s="183"/>
      <c r="L997" s="188"/>
      <c r="M997" s="188"/>
      <c r="N997" s="189"/>
      <c r="O997" s="189"/>
      <c r="P997" s="188"/>
      <c r="Q997" s="188"/>
      <c r="R997" s="188"/>
      <c r="S997" s="188"/>
      <c r="T997" s="188"/>
      <c r="U997" s="188"/>
      <c r="V997" s="188"/>
      <c r="W997" s="188"/>
      <c r="X997" s="188"/>
      <c r="Y997" s="190"/>
      <c r="AA997" s="76"/>
      <c r="AC997" s="206"/>
      <c r="AD997" s="75"/>
      <c r="AE997" s="75"/>
      <c r="AF997" s="75"/>
      <c r="AG997" s="75"/>
      <c r="AH997" s="75"/>
      <c r="AI997" s="85"/>
      <c r="AJ997" s="75"/>
      <c r="AK997" s="85"/>
      <c r="AL997" s="85"/>
      <c r="AM997" s="75"/>
      <c r="AN997" s="75"/>
      <c r="AO997" s="75"/>
      <c r="AP997" s="85"/>
      <c r="AQ997" s="84"/>
      <c r="AR997" s="87"/>
      <c r="AT997" s="76"/>
      <c r="AV997" s="203"/>
      <c r="AW997" s="75"/>
      <c r="AX997" s="75"/>
      <c r="AY997" s="94"/>
      <c r="AZ997" s="75"/>
      <c r="BA997" s="75"/>
    </row>
    <row r="998" spans="4:53">
      <c r="D998" s="76"/>
      <c r="F998" s="206"/>
      <c r="G998" s="188"/>
      <c r="H998" s="188"/>
      <c r="I998" s="188"/>
      <c r="J998" s="188"/>
      <c r="K998" s="183"/>
      <c r="L998" s="188"/>
      <c r="M998" s="188"/>
      <c r="N998" s="189"/>
      <c r="O998" s="189"/>
      <c r="P998" s="188"/>
      <c r="Q998" s="188"/>
      <c r="R998" s="188"/>
      <c r="S998" s="188"/>
      <c r="T998" s="188"/>
      <c r="U998" s="188"/>
      <c r="V998" s="188"/>
      <c r="W998" s="188"/>
      <c r="X998" s="188"/>
      <c r="Y998" s="190"/>
      <c r="AA998" s="76"/>
      <c r="AC998" s="206"/>
      <c r="AD998" s="75"/>
      <c r="AE998" s="75"/>
      <c r="AF998" s="75"/>
      <c r="AG998" s="75"/>
      <c r="AH998" s="75"/>
      <c r="AI998" s="85"/>
      <c r="AJ998" s="75"/>
      <c r="AK998" s="85"/>
      <c r="AL998" s="85"/>
      <c r="AM998" s="75"/>
      <c r="AN998" s="75"/>
      <c r="AO998" s="75"/>
      <c r="AP998" s="85"/>
      <c r="AQ998" s="84"/>
      <c r="AR998" s="87"/>
      <c r="AT998" s="76"/>
      <c r="AV998" s="203"/>
      <c r="AW998" s="75"/>
      <c r="AX998" s="75"/>
      <c r="AY998" s="94"/>
      <c r="AZ998" s="75"/>
      <c r="BA998" s="75"/>
    </row>
    <row r="999" spans="4:53">
      <c r="D999" s="76"/>
      <c r="F999" s="206"/>
      <c r="G999" s="188"/>
      <c r="H999" s="188"/>
      <c r="I999" s="188"/>
      <c r="J999" s="188"/>
      <c r="K999" s="183"/>
      <c r="L999" s="188"/>
      <c r="M999" s="188"/>
      <c r="N999" s="189"/>
      <c r="O999" s="189"/>
      <c r="P999" s="188"/>
      <c r="Q999" s="188"/>
      <c r="R999" s="188"/>
      <c r="S999" s="188"/>
      <c r="T999" s="188"/>
      <c r="U999" s="188"/>
      <c r="V999" s="188"/>
      <c r="W999" s="188"/>
      <c r="X999" s="188"/>
      <c r="Y999" s="190"/>
      <c r="AA999" s="76"/>
      <c r="AC999" s="206"/>
      <c r="AD999" s="75"/>
      <c r="AE999" s="75"/>
      <c r="AF999" s="75"/>
      <c r="AG999" s="75"/>
      <c r="AH999" s="75"/>
      <c r="AI999" s="85"/>
      <c r="AJ999" s="75"/>
      <c r="AK999" s="85"/>
      <c r="AL999" s="85"/>
      <c r="AM999" s="75"/>
      <c r="AN999" s="75"/>
      <c r="AO999" s="75"/>
      <c r="AP999" s="85"/>
      <c r="AQ999" s="84"/>
      <c r="AR999" s="87"/>
      <c r="AT999" s="76"/>
      <c r="AV999" s="203"/>
      <c r="AW999" s="75"/>
      <c r="AX999" s="75"/>
      <c r="AY999" s="94"/>
      <c r="AZ999" s="75"/>
      <c r="BA999" s="75"/>
    </row>
    <row r="1000" spans="4:53">
      <c r="D1000" s="76"/>
      <c r="F1000" s="207"/>
      <c r="G1000" s="188"/>
      <c r="H1000" s="188"/>
      <c r="I1000" s="188"/>
      <c r="J1000" s="188"/>
      <c r="K1000" s="183"/>
      <c r="L1000" s="188"/>
      <c r="M1000" s="188"/>
      <c r="N1000" s="189"/>
      <c r="O1000" s="189"/>
      <c r="P1000" s="188"/>
      <c r="Q1000" s="188"/>
      <c r="R1000" s="188"/>
      <c r="S1000" s="188"/>
      <c r="T1000" s="188"/>
      <c r="U1000" s="188"/>
      <c r="V1000" s="188"/>
      <c r="W1000" s="188"/>
      <c r="X1000" s="188"/>
      <c r="Y1000" s="190"/>
      <c r="AA1000" s="76"/>
      <c r="AC1000" s="207"/>
      <c r="AD1000" s="75"/>
      <c r="AE1000" s="75"/>
      <c r="AF1000" s="75"/>
      <c r="AG1000" s="75"/>
      <c r="AH1000" s="75"/>
      <c r="AI1000" s="85"/>
      <c r="AJ1000" s="75"/>
      <c r="AK1000" s="85"/>
      <c r="AL1000" s="85"/>
      <c r="AM1000" s="75"/>
      <c r="AN1000" s="75"/>
      <c r="AO1000" s="75"/>
      <c r="AP1000" s="85"/>
      <c r="AQ1000" s="84"/>
      <c r="AR1000" s="87"/>
      <c r="AT1000" s="76"/>
      <c r="AV1000" s="203"/>
      <c r="AW1000" s="75"/>
      <c r="AX1000" s="75"/>
      <c r="AY1000" s="94"/>
      <c r="AZ1000" s="75"/>
      <c r="BA1000" s="75"/>
    </row>
    <row r="1001" spans="4:53">
      <c r="AV1001" s="203"/>
      <c r="AW1001" s="75"/>
      <c r="AX1001" s="75"/>
      <c r="AY1001" s="94"/>
      <c r="AZ1001" s="75"/>
      <c r="BA1001" s="75"/>
    </row>
    <row r="1002" spans="4:53">
      <c r="AV1002" s="203"/>
      <c r="AW1002" s="75"/>
      <c r="AX1002" s="75"/>
      <c r="AY1002" s="94"/>
      <c r="AZ1002" s="75"/>
      <c r="BA1002" s="75"/>
    </row>
    <row r="1003" spans="4:53">
      <c r="AV1003" s="203"/>
      <c r="AW1003" s="75"/>
      <c r="AX1003" s="75"/>
      <c r="AY1003" s="94"/>
      <c r="AZ1003" s="75"/>
      <c r="BA1003" s="75"/>
    </row>
    <row r="1004" spans="4:53">
      <c r="AV1004" s="203"/>
      <c r="AW1004" s="75"/>
      <c r="AX1004" s="75"/>
      <c r="AY1004" s="94"/>
      <c r="AZ1004" s="75"/>
      <c r="BA1004" s="75"/>
    </row>
    <row r="1005" spans="4:53">
      <c r="AV1005" s="203"/>
      <c r="AW1005" s="75"/>
      <c r="AX1005" s="75"/>
      <c r="AY1005" s="94"/>
      <c r="AZ1005" s="75"/>
      <c r="BA1005" s="75"/>
    </row>
    <row r="1006" spans="4:53">
      <c r="AV1006" s="203"/>
      <c r="AW1006" s="75"/>
      <c r="AX1006" s="75"/>
      <c r="AY1006" s="94"/>
      <c r="AZ1006" s="75"/>
      <c r="BA1006" s="75"/>
    </row>
    <row r="1007" spans="4:53">
      <c r="AV1007" s="203"/>
      <c r="AW1007" s="75"/>
      <c r="AX1007" s="75"/>
      <c r="AY1007" s="94"/>
      <c r="AZ1007" s="75"/>
      <c r="BA1007" s="75"/>
    </row>
    <row r="1008" spans="4:53">
      <c r="AV1008" s="203"/>
      <c r="AW1008" s="75"/>
      <c r="AX1008" s="75"/>
      <c r="AY1008" s="94"/>
      <c r="AZ1008" s="75"/>
      <c r="BA1008" s="75"/>
    </row>
    <row r="1009" spans="48:53">
      <c r="AV1009" s="203"/>
      <c r="AW1009" s="75"/>
      <c r="AX1009" s="75"/>
      <c r="AY1009" s="94"/>
      <c r="AZ1009" s="75"/>
      <c r="BA1009" s="75"/>
    </row>
    <row r="1010" spans="48:53">
      <c r="AV1010" s="203"/>
      <c r="AW1010" s="75"/>
      <c r="AX1010" s="75"/>
      <c r="AY1010" s="94"/>
      <c r="AZ1010" s="75"/>
      <c r="BA1010" s="75"/>
    </row>
    <row r="1011" spans="48:53">
      <c r="AV1011" s="203"/>
      <c r="AW1011" s="75"/>
      <c r="AX1011" s="75"/>
      <c r="AY1011" s="94"/>
      <c r="AZ1011" s="75"/>
      <c r="BA1011" s="75"/>
    </row>
    <row r="1012" spans="48:53">
      <c r="AV1012" s="203"/>
      <c r="AW1012" s="75"/>
      <c r="AX1012" s="75"/>
      <c r="AY1012" s="94"/>
      <c r="AZ1012" s="75"/>
      <c r="BA1012" s="75"/>
    </row>
    <row r="1013" spans="48:53">
      <c r="AV1013" s="203"/>
      <c r="AW1013" s="75"/>
      <c r="AX1013" s="75"/>
      <c r="AY1013" s="94"/>
      <c r="AZ1013" s="75"/>
      <c r="BA1013" s="75"/>
    </row>
    <row r="1014" spans="48:53">
      <c r="AV1014" s="203"/>
      <c r="AW1014" s="75"/>
      <c r="AX1014" s="75"/>
      <c r="AY1014" s="94"/>
      <c r="AZ1014" s="75"/>
      <c r="BA1014" s="75"/>
    </row>
    <row r="1015" spans="48:53">
      <c r="AV1015" s="203"/>
      <c r="AW1015" s="75"/>
      <c r="AX1015" s="75"/>
      <c r="AY1015" s="94"/>
      <c r="AZ1015" s="75"/>
      <c r="BA1015" s="75"/>
    </row>
    <row r="1016" spans="48:53">
      <c r="AV1016" s="203"/>
      <c r="AW1016" s="75"/>
      <c r="AX1016" s="75"/>
      <c r="AY1016" s="94"/>
      <c r="AZ1016" s="75"/>
      <c r="BA1016" s="75"/>
    </row>
    <row r="1017" spans="48:53">
      <c r="AV1017" s="203"/>
      <c r="AW1017" s="75"/>
      <c r="AX1017" s="75"/>
      <c r="AY1017" s="94"/>
      <c r="AZ1017" s="75"/>
      <c r="BA1017" s="75"/>
    </row>
    <row r="1018" spans="48:53">
      <c r="AV1018" s="203"/>
      <c r="AW1018" s="75"/>
      <c r="AX1018" s="75"/>
      <c r="AY1018" s="94"/>
      <c r="AZ1018" s="75"/>
      <c r="BA1018" s="75"/>
    </row>
    <row r="1019" spans="48:53">
      <c r="AV1019" s="203"/>
      <c r="AW1019" s="75"/>
      <c r="AX1019" s="75"/>
      <c r="AY1019" s="94"/>
      <c r="AZ1019" s="75"/>
      <c r="BA1019" s="75"/>
    </row>
    <row r="1020" spans="48:53">
      <c r="AV1020" s="203"/>
      <c r="AW1020" s="75"/>
      <c r="AX1020" s="75"/>
      <c r="AY1020" s="94"/>
      <c r="AZ1020" s="75"/>
      <c r="BA1020" s="75"/>
    </row>
    <row r="1021" spans="48:53">
      <c r="AV1021" s="203"/>
      <c r="AW1021" s="75"/>
      <c r="AX1021" s="75"/>
      <c r="AY1021" s="94"/>
      <c r="AZ1021" s="75"/>
      <c r="BA1021" s="75"/>
    </row>
    <row r="1022" spans="48:53">
      <c r="AV1022" s="203"/>
      <c r="AW1022" s="75"/>
      <c r="AX1022" s="75"/>
      <c r="AY1022" s="94"/>
      <c r="AZ1022" s="75"/>
      <c r="BA1022" s="75"/>
    </row>
    <row r="1023" spans="48:53">
      <c r="AV1023" s="203"/>
      <c r="AW1023" s="75"/>
      <c r="AX1023" s="75"/>
      <c r="AY1023" s="94"/>
      <c r="AZ1023" s="75"/>
      <c r="BA1023" s="75"/>
    </row>
    <row r="1024" spans="48:53">
      <c r="AV1024" s="203"/>
      <c r="AW1024" s="75"/>
      <c r="AX1024" s="75"/>
      <c r="AY1024" s="94"/>
      <c r="AZ1024" s="75"/>
      <c r="BA1024" s="75"/>
    </row>
    <row r="1025" spans="48:53">
      <c r="AV1025" s="203"/>
      <c r="AW1025" s="75"/>
      <c r="AX1025" s="75"/>
      <c r="AY1025" s="94"/>
      <c r="AZ1025" s="75"/>
      <c r="BA1025" s="75"/>
    </row>
    <row r="1026" spans="48:53">
      <c r="AV1026" s="203"/>
      <c r="AW1026" s="75"/>
      <c r="AX1026" s="75"/>
      <c r="AY1026" s="94"/>
      <c r="AZ1026" s="75"/>
      <c r="BA1026" s="75"/>
    </row>
    <row r="1027" spans="48:53">
      <c r="AV1027" s="203"/>
      <c r="AW1027" s="75"/>
      <c r="AX1027" s="75"/>
      <c r="AY1027" s="94"/>
      <c r="AZ1027" s="75"/>
      <c r="BA1027" s="75"/>
    </row>
    <row r="1028" spans="48:53">
      <c r="AV1028" s="203"/>
      <c r="AW1028" s="75"/>
      <c r="AX1028" s="75"/>
      <c r="AY1028" s="94"/>
      <c r="AZ1028" s="75"/>
      <c r="BA1028" s="75"/>
    </row>
    <row r="1029" spans="48:53">
      <c r="AV1029" s="203"/>
      <c r="AW1029" s="75"/>
      <c r="AX1029" s="75"/>
      <c r="AY1029" s="94"/>
      <c r="AZ1029" s="75"/>
      <c r="BA1029" s="75"/>
    </row>
    <row r="1030" spans="48:53">
      <c r="AV1030" s="203"/>
      <c r="AW1030" s="75"/>
      <c r="AX1030" s="75"/>
      <c r="AY1030" s="94"/>
      <c r="AZ1030" s="75"/>
      <c r="BA1030" s="75"/>
    </row>
    <row r="1031" spans="48:53">
      <c r="AV1031" s="203"/>
      <c r="AW1031" s="75"/>
      <c r="AX1031" s="75"/>
      <c r="AY1031" s="94"/>
      <c r="AZ1031" s="75"/>
      <c r="BA1031" s="75"/>
    </row>
    <row r="1032" spans="48:53">
      <c r="AV1032" s="203"/>
      <c r="AW1032" s="75"/>
      <c r="AX1032" s="75"/>
      <c r="AY1032" s="94"/>
      <c r="AZ1032" s="75"/>
      <c r="BA1032" s="75"/>
    </row>
    <row r="1033" spans="48:53">
      <c r="AV1033" s="203"/>
      <c r="AW1033" s="75"/>
      <c r="AX1033" s="75"/>
      <c r="AY1033" s="94"/>
      <c r="AZ1033" s="75"/>
      <c r="BA1033" s="75"/>
    </row>
    <row r="1034" spans="48:53">
      <c r="AV1034" s="203"/>
      <c r="AW1034" s="75"/>
      <c r="AX1034" s="75"/>
      <c r="AY1034" s="94"/>
      <c r="AZ1034" s="75"/>
      <c r="BA1034" s="75"/>
    </row>
    <row r="1035" spans="48:53">
      <c r="AV1035" s="203"/>
      <c r="AW1035" s="75"/>
      <c r="AX1035" s="75"/>
      <c r="AY1035" s="94"/>
      <c r="AZ1035" s="75"/>
      <c r="BA1035" s="75"/>
    </row>
    <row r="1036" spans="48:53">
      <c r="AV1036" s="203"/>
      <c r="AW1036" s="75"/>
      <c r="AX1036" s="75"/>
      <c r="AY1036" s="94"/>
      <c r="AZ1036" s="75"/>
      <c r="BA1036" s="75"/>
    </row>
    <row r="1037" spans="48:53">
      <c r="AV1037" s="203"/>
      <c r="AW1037" s="75"/>
      <c r="AX1037" s="75"/>
      <c r="AY1037" s="94"/>
      <c r="AZ1037" s="75"/>
      <c r="BA1037" s="75"/>
    </row>
    <row r="1038" spans="48:53">
      <c r="AV1038" s="203"/>
      <c r="AW1038" s="75"/>
      <c r="AX1038" s="75"/>
      <c r="AY1038" s="94"/>
      <c r="AZ1038" s="75"/>
      <c r="BA1038" s="75"/>
    </row>
    <row r="1039" spans="48:53">
      <c r="AV1039" s="203"/>
      <c r="AW1039" s="75"/>
      <c r="AX1039" s="75"/>
      <c r="AY1039" s="94"/>
      <c r="AZ1039" s="75"/>
      <c r="BA1039" s="75"/>
    </row>
    <row r="1040" spans="48:53">
      <c r="AV1040" s="203"/>
      <c r="AW1040" s="75"/>
      <c r="AX1040" s="75"/>
      <c r="AY1040" s="94"/>
      <c r="AZ1040" s="75"/>
      <c r="BA1040" s="75"/>
    </row>
    <row r="1041" spans="48:53">
      <c r="AV1041" s="203"/>
      <c r="AW1041" s="75"/>
      <c r="AX1041" s="75"/>
      <c r="AY1041" s="94"/>
      <c r="AZ1041" s="75"/>
      <c r="BA1041" s="75"/>
    </row>
    <row r="1042" spans="48:53">
      <c r="AV1042" s="203"/>
      <c r="AW1042" s="75"/>
      <c r="AX1042" s="75"/>
      <c r="AY1042" s="94"/>
      <c r="AZ1042" s="75"/>
      <c r="BA1042" s="75"/>
    </row>
    <row r="1043" spans="48:53">
      <c r="AV1043" s="203"/>
      <c r="AW1043" s="75"/>
      <c r="AX1043" s="75"/>
      <c r="AY1043" s="94"/>
      <c r="AZ1043" s="75"/>
      <c r="BA1043" s="75"/>
    </row>
    <row r="1044" spans="48:53">
      <c r="AV1044" s="203"/>
      <c r="AW1044" s="75"/>
      <c r="AX1044" s="75"/>
      <c r="AY1044" s="94"/>
      <c r="AZ1044" s="75"/>
      <c r="BA1044" s="75"/>
    </row>
    <row r="1045" spans="48:53">
      <c r="AV1045" s="203"/>
      <c r="AW1045" s="75"/>
      <c r="AX1045" s="75"/>
      <c r="AY1045" s="94"/>
      <c r="AZ1045" s="75"/>
      <c r="BA1045" s="75"/>
    </row>
    <row r="1046" spans="48:53">
      <c r="AV1046" s="203"/>
      <c r="AW1046" s="75"/>
      <c r="AX1046" s="75"/>
      <c r="AY1046" s="94"/>
      <c r="AZ1046" s="75"/>
      <c r="BA1046" s="75"/>
    </row>
    <row r="1047" spans="48:53">
      <c r="AV1047" s="203"/>
      <c r="AW1047" s="75"/>
      <c r="AX1047" s="75"/>
      <c r="AY1047" s="94"/>
      <c r="AZ1047" s="75"/>
      <c r="BA1047" s="75"/>
    </row>
    <row r="1048" spans="48:53">
      <c r="AV1048" s="203"/>
      <c r="AW1048" s="75"/>
      <c r="AX1048" s="75"/>
      <c r="AY1048" s="94"/>
      <c r="AZ1048" s="75"/>
      <c r="BA1048" s="75"/>
    </row>
    <row r="1049" spans="48:53">
      <c r="AV1049" s="203"/>
      <c r="AW1049" s="75"/>
      <c r="AX1049" s="75"/>
      <c r="AY1049" s="94"/>
      <c r="AZ1049" s="75"/>
      <c r="BA1049" s="75"/>
    </row>
    <row r="1050" spans="48:53">
      <c r="AV1050" s="203"/>
      <c r="AW1050" s="75"/>
      <c r="AX1050" s="75"/>
      <c r="AY1050" s="94"/>
      <c r="AZ1050" s="75"/>
      <c r="BA1050" s="75"/>
    </row>
    <row r="1051" spans="48:53">
      <c r="AV1051" s="203"/>
      <c r="AW1051" s="75"/>
      <c r="AX1051" s="75"/>
      <c r="AY1051" s="94"/>
      <c r="AZ1051" s="75"/>
      <c r="BA1051" s="75"/>
    </row>
    <row r="1052" spans="48:53">
      <c r="AV1052" s="203"/>
      <c r="AW1052" s="75"/>
      <c r="AX1052" s="75"/>
      <c r="AY1052" s="94"/>
      <c r="AZ1052" s="75"/>
      <c r="BA1052" s="75"/>
    </row>
    <row r="1053" spans="48:53">
      <c r="AV1053" s="203"/>
      <c r="AW1053" s="75"/>
      <c r="AX1053" s="75"/>
      <c r="AY1053" s="94"/>
      <c r="AZ1053" s="75"/>
      <c r="BA1053" s="75"/>
    </row>
    <row r="1054" spans="48:53">
      <c r="AV1054" s="203"/>
      <c r="AW1054" s="75"/>
      <c r="AX1054" s="75"/>
      <c r="AY1054" s="94"/>
      <c r="AZ1054" s="75"/>
      <c r="BA1054" s="75"/>
    </row>
    <row r="1055" spans="48:53">
      <c r="AV1055" s="203"/>
      <c r="AW1055" s="75"/>
      <c r="AX1055" s="75"/>
      <c r="AY1055" s="94"/>
      <c r="AZ1055" s="75"/>
      <c r="BA1055" s="75"/>
    </row>
    <row r="1056" spans="48:53">
      <c r="AV1056" s="203"/>
      <c r="AW1056" s="75"/>
      <c r="AX1056" s="75"/>
      <c r="AY1056" s="94"/>
      <c r="AZ1056" s="75"/>
      <c r="BA1056" s="75"/>
    </row>
    <row r="1057" spans="48:53">
      <c r="AV1057" s="203"/>
      <c r="AW1057" s="75"/>
      <c r="AX1057" s="75"/>
      <c r="AY1057" s="94"/>
      <c r="AZ1057" s="75"/>
      <c r="BA1057" s="75"/>
    </row>
    <row r="1058" spans="48:53">
      <c r="AV1058" s="203"/>
      <c r="AW1058" s="75"/>
      <c r="AX1058" s="75"/>
      <c r="AY1058" s="94"/>
      <c r="AZ1058" s="75"/>
      <c r="BA1058" s="75"/>
    </row>
    <row r="1059" spans="48:53">
      <c r="AV1059" s="203"/>
      <c r="AW1059" s="75"/>
      <c r="AX1059" s="75"/>
      <c r="AY1059" s="94"/>
      <c r="AZ1059" s="75"/>
      <c r="BA1059" s="75"/>
    </row>
    <row r="1060" spans="48:53">
      <c r="AV1060" s="203"/>
      <c r="AW1060" s="75"/>
      <c r="AX1060" s="75"/>
      <c r="AY1060" s="94"/>
      <c r="AZ1060" s="75"/>
      <c r="BA1060" s="75"/>
    </row>
    <row r="1061" spans="48:53">
      <c r="AV1061" s="203"/>
      <c r="AW1061" s="75"/>
      <c r="AX1061" s="75"/>
      <c r="AY1061" s="94"/>
      <c r="AZ1061" s="75"/>
      <c r="BA1061" s="75"/>
    </row>
    <row r="1062" spans="48:53">
      <c r="AV1062" s="203"/>
      <c r="AW1062" s="75"/>
      <c r="AX1062" s="75"/>
      <c r="AY1062" s="94"/>
      <c r="AZ1062" s="75"/>
      <c r="BA1062" s="75"/>
    </row>
    <row r="1063" spans="48:53">
      <c r="AV1063" s="203"/>
      <c r="AW1063" s="75"/>
      <c r="AX1063" s="75"/>
      <c r="AY1063" s="94"/>
      <c r="AZ1063" s="75"/>
      <c r="BA1063" s="75"/>
    </row>
    <row r="1064" spans="48:53">
      <c r="AV1064" s="203"/>
      <c r="AW1064" s="75"/>
      <c r="AX1064" s="75"/>
      <c r="AY1064" s="94"/>
      <c r="AZ1064" s="75"/>
      <c r="BA1064" s="75"/>
    </row>
    <row r="1065" spans="48:53">
      <c r="AV1065" s="203"/>
      <c r="AW1065" s="75"/>
      <c r="AX1065" s="75"/>
      <c r="AY1065" s="94"/>
      <c r="AZ1065" s="75"/>
      <c r="BA1065" s="75"/>
    </row>
    <row r="1066" spans="48:53">
      <c r="AV1066" s="203"/>
      <c r="AW1066" s="75"/>
      <c r="AX1066" s="75"/>
      <c r="AY1066" s="94"/>
      <c r="AZ1066" s="75"/>
      <c r="BA1066" s="75"/>
    </row>
    <row r="1067" spans="48:53">
      <c r="AV1067" s="203"/>
      <c r="AW1067" s="75"/>
      <c r="AX1067" s="75"/>
      <c r="AY1067" s="94"/>
      <c r="AZ1067" s="75"/>
      <c r="BA1067" s="75"/>
    </row>
    <row r="1068" spans="48:53">
      <c r="AV1068" s="203"/>
      <c r="AW1068" s="75"/>
      <c r="AX1068" s="75"/>
      <c r="AY1068" s="94"/>
      <c r="AZ1068" s="75"/>
      <c r="BA1068" s="75"/>
    </row>
    <row r="1069" spans="48:53">
      <c r="AV1069" s="203"/>
      <c r="AW1069" s="75"/>
      <c r="AX1069" s="75"/>
      <c r="AY1069" s="94"/>
      <c r="AZ1069" s="75"/>
      <c r="BA1069" s="75"/>
    </row>
    <row r="1070" spans="48:53">
      <c r="AV1070" s="203"/>
      <c r="AW1070" s="75"/>
      <c r="AX1070" s="75"/>
      <c r="AY1070" s="94"/>
      <c r="AZ1070" s="75"/>
      <c r="BA1070" s="75"/>
    </row>
    <row r="1071" spans="48:53">
      <c r="AV1071" s="203"/>
      <c r="AW1071" s="75"/>
      <c r="AX1071" s="75"/>
      <c r="AY1071" s="94"/>
      <c r="AZ1071" s="75"/>
      <c r="BA1071" s="75"/>
    </row>
    <row r="1072" spans="48:53">
      <c r="AV1072" s="203"/>
      <c r="AW1072" s="75"/>
      <c r="AX1072" s="75"/>
      <c r="AY1072" s="94"/>
      <c r="AZ1072" s="75"/>
      <c r="BA1072" s="75"/>
    </row>
    <row r="1073" spans="48:53">
      <c r="AV1073" s="203"/>
      <c r="AW1073" s="75"/>
      <c r="AX1073" s="75"/>
      <c r="AY1073" s="94"/>
      <c r="AZ1073" s="75"/>
      <c r="BA1073" s="75"/>
    </row>
    <row r="1074" spans="48:53">
      <c r="AV1074" s="203"/>
      <c r="AW1074" s="75"/>
      <c r="AX1074" s="75"/>
      <c r="AY1074" s="94"/>
      <c r="AZ1074" s="75"/>
      <c r="BA1074" s="75"/>
    </row>
    <row r="1075" spans="48:53">
      <c r="AV1075" s="203"/>
      <c r="AW1075" s="75"/>
      <c r="AX1075" s="75"/>
      <c r="AY1075" s="94"/>
      <c r="AZ1075" s="75"/>
      <c r="BA1075" s="75"/>
    </row>
    <row r="1076" spans="48:53">
      <c r="AV1076" s="203"/>
      <c r="AW1076" s="75"/>
      <c r="AX1076" s="75"/>
      <c r="AY1076" s="94"/>
      <c r="AZ1076" s="75"/>
      <c r="BA1076" s="75"/>
    </row>
    <row r="1077" spans="48:53">
      <c r="AV1077" s="203"/>
      <c r="AW1077" s="75"/>
      <c r="AX1077" s="75"/>
      <c r="AY1077" s="94"/>
      <c r="AZ1077" s="75"/>
      <c r="BA1077" s="75"/>
    </row>
    <row r="1078" spans="48:53">
      <c r="AV1078" s="203"/>
      <c r="AW1078" s="75"/>
      <c r="AX1078" s="75"/>
      <c r="AY1078" s="94"/>
      <c r="AZ1078" s="75"/>
      <c r="BA1078" s="75"/>
    </row>
    <row r="1079" spans="48:53">
      <c r="AV1079" s="203"/>
      <c r="AW1079" s="75"/>
      <c r="AX1079" s="75"/>
      <c r="AY1079" s="94"/>
      <c r="AZ1079" s="75"/>
      <c r="BA1079" s="75"/>
    </row>
    <row r="1080" spans="48:53">
      <c r="AV1080" s="203"/>
      <c r="AW1080" s="75"/>
      <c r="AX1080" s="75"/>
      <c r="AY1080" s="94"/>
      <c r="AZ1080" s="75"/>
      <c r="BA1080" s="75"/>
    </row>
    <row r="1081" spans="48:53">
      <c r="AV1081" s="203"/>
      <c r="AW1081" s="75"/>
      <c r="AX1081" s="75"/>
      <c r="AY1081" s="94"/>
      <c r="AZ1081" s="75"/>
      <c r="BA1081" s="75"/>
    </row>
    <row r="1082" spans="48:53">
      <c r="AV1082" s="203"/>
      <c r="AW1082" s="75"/>
      <c r="AX1082" s="75"/>
      <c r="AY1082" s="94"/>
      <c r="AZ1082" s="75"/>
      <c r="BA1082" s="75"/>
    </row>
    <row r="1083" spans="48:53">
      <c r="AV1083" s="203"/>
      <c r="AW1083" s="75"/>
      <c r="AX1083" s="75"/>
      <c r="AY1083" s="94"/>
      <c r="AZ1083" s="75"/>
      <c r="BA1083" s="75"/>
    </row>
    <row r="1084" spans="48:53">
      <c r="AV1084" s="203"/>
      <c r="AW1084" s="75"/>
      <c r="AX1084" s="75"/>
      <c r="AY1084" s="94"/>
      <c r="AZ1084" s="75"/>
      <c r="BA1084" s="75"/>
    </row>
    <row r="1085" spans="48:53">
      <c r="AV1085" s="203"/>
      <c r="AW1085" s="75"/>
      <c r="AX1085" s="75"/>
      <c r="AY1085" s="94"/>
      <c r="AZ1085" s="75"/>
      <c r="BA1085" s="75"/>
    </row>
    <row r="1086" spans="48:53">
      <c r="AV1086" s="203"/>
      <c r="AW1086" s="75"/>
      <c r="AX1086" s="75"/>
      <c r="AY1086" s="94"/>
      <c r="AZ1086" s="75"/>
      <c r="BA1086" s="75"/>
    </row>
    <row r="1087" spans="48:53">
      <c r="AV1087" s="203"/>
      <c r="AW1087" s="75"/>
      <c r="AX1087" s="75"/>
      <c r="AY1087" s="94"/>
      <c r="AZ1087" s="75"/>
      <c r="BA1087" s="75"/>
    </row>
    <row r="1088" spans="48:53">
      <c r="AV1088" s="203"/>
      <c r="AW1088" s="75"/>
      <c r="AX1088" s="75"/>
      <c r="AY1088" s="94"/>
      <c r="AZ1088" s="75"/>
      <c r="BA1088" s="75"/>
    </row>
    <row r="1089" spans="48:53">
      <c r="AV1089" s="203"/>
      <c r="AW1089" s="75"/>
      <c r="AX1089" s="75"/>
      <c r="AY1089" s="94"/>
      <c r="AZ1089" s="75"/>
      <c r="BA1089" s="75"/>
    </row>
    <row r="1090" spans="48:53">
      <c r="AV1090" s="203"/>
      <c r="AW1090" s="75"/>
      <c r="AX1090" s="75"/>
      <c r="AY1090" s="94"/>
      <c r="AZ1090" s="75"/>
      <c r="BA1090" s="75"/>
    </row>
    <row r="1091" spans="48:53">
      <c r="AV1091" s="203"/>
      <c r="AW1091" s="75"/>
      <c r="AX1091" s="75"/>
      <c r="AY1091" s="94"/>
      <c r="AZ1091" s="75"/>
      <c r="BA1091" s="75"/>
    </row>
    <row r="1092" spans="48:53">
      <c r="AV1092" s="203"/>
      <c r="AW1092" s="75"/>
      <c r="AX1092" s="75"/>
      <c r="AY1092" s="94"/>
      <c r="AZ1092" s="75"/>
      <c r="BA1092" s="75"/>
    </row>
    <row r="1093" spans="48:53">
      <c r="AV1093" s="203"/>
      <c r="AW1093" s="75"/>
      <c r="AX1093" s="75"/>
      <c r="AY1093" s="94"/>
      <c r="AZ1093" s="75"/>
      <c r="BA1093" s="75"/>
    </row>
    <row r="1094" spans="48:53">
      <c r="AV1094" s="203"/>
      <c r="AW1094" s="75"/>
      <c r="AX1094" s="75"/>
      <c r="AY1094" s="94"/>
      <c r="AZ1094" s="75"/>
      <c r="BA1094" s="75"/>
    </row>
    <row r="1095" spans="48:53">
      <c r="AV1095" s="203"/>
      <c r="AW1095" s="75"/>
      <c r="AX1095" s="75"/>
      <c r="AY1095" s="94"/>
      <c r="AZ1095" s="75"/>
      <c r="BA1095" s="75"/>
    </row>
    <row r="1096" spans="48:53">
      <c r="AV1096" s="203"/>
      <c r="AW1096" s="75"/>
      <c r="AX1096" s="75"/>
      <c r="AY1096" s="94"/>
      <c r="AZ1096" s="75"/>
      <c r="BA1096" s="75"/>
    </row>
    <row r="1097" spans="48:53">
      <c r="AV1097" s="203"/>
      <c r="AW1097" s="75"/>
      <c r="AX1097" s="75"/>
      <c r="AY1097" s="94"/>
      <c r="AZ1097" s="75"/>
      <c r="BA1097" s="75"/>
    </row>
    <row r="1098" spans="48:53">
      <c r="AV1098" s="203"/>
      <c r="AW1098" s="75"/>
      <c r="AX1098" s="75"/>
      <c r="AY1098" s="94"/>
      <c r="AZ1098" s="75"/>
      <c r="BA1098" s="75"/>
    </row>
    <row r="1099" spans="48:53">
      <c r="AV1099" s="203"/>
      <c r="AW1099" s="75"/>
      <c r="AX1099" s="75"/>
      <c r="AY1099" s="94"/>
      <c r="AZ1099" s="75"/>
      <c r="BA1099" s="75"/>
    </row>
    <row r="1100" spans="48:53">
      <c r="AV1100" s="203"/>
      <c r="AW1100" s="75"/>
      <c r="AX1100" s="75"/>
      <c r="AY1100" s="94"/>
      <c r="AZ1100" s="75"/>
      <c r="BA1100" s="75"/>
    </row>
    <row r="1101" spans="48:53">
      <c r="AV1101" s="203"/>
      <c r="AW1101" s="75"/>
      <c r="AX1101" s="75"/>
      <c r="AY1101" s="94"/>
      <c r="AZ1101" s="75"/>
      <c r="BA1101" s="75"/>
    </row>
    <row r="1102" spans="48:53">
      <c r="AV1102" s="203"/>
      <c r="AW1102" s="75"/>
      <c r="AX1102" s="75"/>
      <c r="AY1102" s="94"/>
      <c r="AZ1102" s="75"/>
      <c r="BA1102" s="75"/>
    </row>
    <row r="1103" spans="48:53">
      <c r="AV1103" s="203"/>
      <c r="AW1103" s="75"/>
      <c r="AX1103" s="75"/>
      <c r="AY1103" s="94"/>
      <c r="AZ1103" s="75"/>
      <c r="BA1103" s="75"/>
    </row>
    <row r="1104" spans="48:53">
      <c r="AV1104" s="203"/>
      <c r="AW1104" s="75"/>
      <c r="AX1104" s="75"/>
      <c r="AY1104" s="94"/>
      <c r="AZ1104" s="75"/>
      <c r="BA1104" s="75"/>
    </row>
    <row r="1105" spans="48:53">
      <c r="AV1105" s="203"/>
      <c r="AW1105" s="75"/>
      <c r="AX1105" s="75"/>
      <c r="AY1105" s="94"/>
      <c r="AZ1105" s="75"/>
      <c r="BA1105" s="75"/>
    </row>
    <row r="1106" spans="48:53">
      <c r="AV1106" s="203"/>
      <c r="AW1106" s="75"/>
      <c r="AX1106" s="75"/>
      <c r="AY1106" s="94"/>
      <c r="AZ1106" s="75"/>
      <c r="BA1106" s="75"/>
    </row>
    <row r="1107" spans="48:53">
      <c r="AV1107" s="203"/>
      <c r="AW1107" s="75"/>
      <c r="AX1107" s="75"/>
      <c r="AY1107" s="94"/>
      <c r="AZ1107" s="75"/>
      <c r="BA1107" s="75"/>
    </row>
    <row r="1108" spans="48:53">
      <c r="AV1108" s="203"/>
      <c r="AW1108" s="75"/>
      <c r="AX1108" s="75"/>
      <c r="AY1108" s="94"/>
      <c r="AZ1108" s="75"/>
      <c r="BA1108" s="75"/>
    </row>
    <row r="1109" spans="48:53">
      <c r="AV1109" s="203"/>
      <c r="AW1109" s="75"/>
      <c r="AX1109" s="75"/>
      <c r="AY1109" s="94"/>
      <c r="AZ1109" s="75"/>
      <c r="BA1109" s="75"/>
    </row>
    <row r="1110" spans="48:53">
      <c r="AV1110" s="203"/>
      <c r="AW1110" s="75"/>
      <c r="AX1110" s="75"/>
      <c r="AY1110" s="94"/>
      <c r="AZ1110" s="75"/>
      <c r="BA1110" s="75"/>
    </row>
    <row r="1111" spans="48:53">
      <c r="AV1111" s="203"/>
      <c r="AW1111" s="75"/>
      <c r="AX1111" s="75"/>
      <c r="AY1111" s="94"/>
      <c r="AZ1111" s="75"/>
      <c r="BA1111" s="75"/>
    </row>
    <row r="1112" spans="48:53">
      <c r="AV1112" s="203"/>
      <c r="AW1112" s="75"/>
      <c r="AX1112" s="75"/>
      <c r="AY1112" s="94"/>
      <c r="AZ1112" s="75"/>
      <c r="BA1112" s="75"/>
    </row>
    <row r="1113" spans="48:53">
      <c r="AV1113" s="203"/>
      <c r="AW1113" s="75"/>
      <c r="AX1113" s="75"/>
      <c r="AY1113" s="94"/>
      <c r="AZ1113" s="75"/>
      <c r="BA1113" s="75"/>
    </row>
    <row r="1114" spans="48:53">
      <c r="AV1114" s="203"/>
      <c r="AW1114" s="75"/>
      <c r="AX1114" s="75"/>
      <c r="AY1114" s="94"/>
      <c r="AZ1114" s="75"/>
      <c r="BA1114" s="75"/>
    </row>
    <row r="1115" spans="48:53">
      <c r="AV1115" s="203"/>
      <c r="AW1115" s="75"/>
      <c r="AX1115" s="75"/>
      <c r="AY1115" s="94"/>
      <c r="AZ1115" s="75"/>
      <c r="BA1115" s="75"/>
    </row>
    <row r="1116" spans="48:53">
      <c r="AV1116" s="203"/>
      <c r="AW1116" s="75"/>
      <c r="AX1116" s="75"/>
      <c r="AY1116" s="94"/>
      <c r="AZ1116" s="75"/>
      <c r="BA1116" s="75"/>
    </row>
    <row r="1117" spans="48:53">
      <c r="AV1117" s="203"/>
      <c r="AW1117" s="75"/>
      <c r="AX1117" s="75"/>
      <c r="AY1117" s="94"/>
      <c r="AZ1117" s="75"/>
      <c r="BA1117" s="75"/>
    </row>
    <row r="1118" spans="48:53">
      <c r="AV1118" s="203"/>
      <c r="AW1118" s="75"/>
      <c r="AX1118" s="75"/>
      <c r="AY1118" s="94"/>
      <c r="AZ1118" s="75"/>
      <c r="BA1118" s="75"/>
    </row>
    <row r="1119" spans="48:53">
      <c r="AV1119" s="203"/>
      <c r="AW1119" s="75"/>
      <c r="AX1119" s="75"/>
      <c r="AY1119" s="94"/>
      <c r="AZ1119" s="75"/>
      <c r="BA1119" s="75"/>
    </row>
    <row r="1120" spans="48:53">
      <c r="AV1120" s="203"/>
      <c r="AW1120" s="75"/>
      <c r="AX1120" s="75"/>
      <c r="AY1120" s="94"/>
      <c r="AZ1120" s="75"/>
      <c r="BA1120" s="75"/>
    </row>
    <row r="1121" spans="48:53">
      <c r="AV1121" s="203"/>
      <c r="AW1121" s="75"/>
      <c r="AX1121" s="75"/>
      <c r="AY1121" s="94"/>
      <c r="AZ1121" s="75"/>
      <c r="BA1121" s="75"/>
    </row>
    <row r="1122" spans="48:53">
      <c r="AV1122" s="203"/>
      <c r="AW1122" s="75"/>
      <c r="AX1122" s="75"/>
      <c r="AY1122" s="94"/>
      <c r="AZ1122" s="75"/>
      <c r="BA1122" s="75"/>
    </row>
    <row r="1123" spans="48:53">
      <c r="AV1123" s="203"/>
      <c r="AW1123" s="75"/>
      <c r="AX1123" s="75"/>
      <c r="AY1123" s="94"/>
      <c r="AZ1123" s="75"/>
      <c r="BA1123" s="75"/>
    </row>
    <row r="1124" spans="48:53">
      <c r="AV1124" s="203"/>
      <c r="AW1124" s="75"/>
      <c r="AX1124" s="75"/>
      <c r="AY1124" s="94"/>
      <c r="AZ1124" s="75"/>
      <c r="BA1124" s="75"/>
    </row>
    <row r="1125" spans="48:53">
      <c r="AV1125" s="203"/>
      <c r="AW1125" s="75"/>
      <c r="AX1125" s="75"/>
      <c r="AY1125" s="94"/>
      <c r="AZ1125" s="75"/>
      <c r="BA1125" s="75"/>
    </row>
    <row r="1126" spans="48:53">
      <c r="AV1126" s="203"/>
      <c r="AW1126" s="75"/>
      <c r="AX1126" s="75"/>
      <c r="AY1126" s="94"/>
      <c r="AZ1126" s="75"/>
      <c r="BA1126" s="75"/>
    </row>
    <row r="1127" spans="48:53">
      <c r="AV1127" s="203"/>
      <c r="AW1127" s="75"/>
      <c r="AX1127" s="75"/>
      <c r="AY1127" s="94"/>
      <c r="AZ1127" s="75"/>
      <c r="BA1127" s="75"/>
    </row>
    <row r="1128" spans="48:53">
      <c r="AV1128" s="203"/>
      <c r="AW1128" s="75"/>
      <c r="AX1128" s="75"/>
      <c r="AY1128" s="94"/>
      <c r="AZ1128" s="75"/>
      <c r="BA1128" s="75"/>
    </row>
    <row r="1129" spans="48:53">
      <c r="AV1129" s="203"/>
      <c r="AW1129" s="75"/>
      <c r="AX1129" s="75"/>
      <c r="AY1129" s="94"/>
      <c r="AZ1129" s="75"/>
      <c r="BA1129" s="75"/>
    </row>
    <row r="1130" spans="48:53">
      <c r="AV1130" s="203"/>
      <c r="AW1130" s="75"/>
      <c r="AX1130" s="75"/>
      <c r="AY1130" s="94"/>
      <c r="AZ1130" s="75"/>
      <c r="BA1130" s="75"/>
    </row>
    <row r="1131" spans="48:53">
      <c r="AV1131" s="203"/>
      <c r="AW1131" s="75"/>
      <c r="AX1131" s="75"/>
      <c r="AY1131" s="94"/>
      <c r="AZ1131" s="75"/>
      <c r="BA1131" s="75"/>
    </row>
    <row r="1132" spans="48:53">
      <c r="AV1132" s="203"/>
      <c r="AW1132" s="75"/>
      <c r="AX1132" s="75"/>
      <c r="AY1132" s="94"/>
      <c r="AZ1132" s="75"/>
      <c r="BA1132" s="75"/>
    </row>
    <row r="1133" spans="48:53">
      <c r="AV1133" s="203"/>
      <c r="AW1133" s="75"/>
      <c r="AX1133" s="75"/>
      <c r="AY1133" s="94"/>
      <c r="AZ1133" s="75"/>
      <c r="BA1133" s="75"/>
    </row>
    <row r="1134" spans="48:53">
      <c r="AV1134" s="203"/>
      <c r="AW1134" s="75"/>
      <c r="AX1134" s="75"/>
      <c r="AY1134" s="94"/>
      <c r="AZ1134" s="75"/>
      <c r="BA1134" s="75"/>
    </row>
    <row r="1135" spans="48:53">
      <c r="AV1135" s="203"/>
      <c r="AW1135" s="75"/>
      <c r="AX1135" s="75"/>
      <c r="AY1135" s="94"/>
      <c r="AZ1135" s="75"/>
      <c r="BA1135" s="75"/>
    </row>
    <row r="1136" spans="48:53">
      <c r="AV1136" s="203"/>
      <c r="AW1136" s="75"/>
      <c r="AX1136" s="75"/>
      <c r="AY1136" s="94"/>
      <c r="AZ1136" s="75"/>
      <c r="BA1136" s="75"/>
    </row>
    <row r="1137" spans="48:53">
      <c r="AV1137" s="203"/>
      <c r="AW1137" s="75"/>
      <c r="AX1137" s="75"/>
      <c r="AY1137" s="94"/>
      <c r="AZ1137" s="75"/>
      <c r="BA1137" s="75"/>
    </row>
    <row r="1138" spans="48:53">
      <c r="AV1138" s="203"/>
      <c r="AW1138" s="75"/>
      <c r="AX1138" s="75"/>
      <c r="AY1138" s="94"/>
      <c r="AZ1138" s="75"/>
      <c r="BA1138" s="75"/>
    </row>
    <row r="1139" spans="48:53">
      <c r="AV1139" s="203"/>
      <c r="AW1139" s="75"/>
      <c r="AX1139" s="75"/>
      <c r="AY1139" s="94"/>
      <c r="AZ1139" s="75"/>
      <c r="BA1139" s="75"/>
    </row>
    <row r="1140" spans="48:53">
      <c r="AV1140" s="203"/>
      <c r="AW1140" s="75"/>
      <c r="AX1140" s="75"/>
      <c r="AY1140" s="94"/>
      <c r="AZ1140" s="75"/>
      <c r="BA1140" s="75"/>
    </row>
    <row r="1141" spans="48:53">
      <c r="AV1141" s="203"/>
      <c r="AW1141" s="75"/>
      <c r="AX1141" s="75"/>
      <c r="AY1141" s="94"/>
      <c r="AZ1141" s="75"/>
      <c r="BA1141" s="75"/>
    </row>
    <row r="1142" spans="48:53">
      <c r="AV1142" s="203"/>
      <c r="AW1142" s="75"/>
      <c r="AX1142" s="75"/>
      <c r="AY1142" s="94"/>
      <c r="AZ1142" s="75"/>
      <c r="BA1142" s="75"/>
    </row>
    <row r="1143" spans="48:53">
      <c r="AV1143" s="203"/>
      <c r="AW1143" s="75"/>
      <c r="AX1143" s="75"/>
      <c r="AY1143" s="94"/>
      <c r="AZ1143" s="75"/>
      <c r="BA1143" s="75"/>
    </row>
    <row r="1144" spans="48:53">
      <c r="AV1144" s="203"/>
      <c r="AW1144" s="75"/>
      <c r="AX1144" s="75"/>
      <c r="AY1144" s="94"/>
      <c r="AZ1144" s="75"/>
      <c r="BA1144" s="75"/>
    </row>
    <row r="1145" spans="48:53">
      <c r="AV1145" s="203"/>
      <c r="AW1145" s="75"/>
      <c r="AX1145" s="75"/>
      <c r="AY1145" s="94"/>
      <c r="AZ1145" s="75"/>
      <c r="BA1145" s="75"/>
    </row>
    <row r="1146" spans="48:53">
      <c r="AV1146" s="203"/>
      <c r="AW1146" s="75"/>
      <c r="AX1146" s="75"/>
      <c r="AY1146" s="94"/>
      <c r="AZ1146" s="75"/>
      <c r="BA1146" s="75"/>
    </row>
    <row r="1147" spans="48:53">
      <c r="AV1147" s="203"/>
      <c r="AW1147" s="75"/>
      <c r="AX1147" s="75"/>
      <c r="AY1147" s="94"/>
      <c r="AZ1147" s="75"/>
      <c r="BA1147" s="75"/>
    </row>
    <row r="1148" spans="48:53">
      <c r="AV1148" s="203"/>
      <c r="AW1148" s="75"/>
      <c r="AX1148" s="75"/>
      <c r="AY1148" s="94"/>
      <c r="AZ1148" s="75"/>
      <c r="BA1148" s="75"/>
    </row>
    <row r="1149" spans="48:53">
      <c r="AV1149" s="203"/>
      <c r="AW1149" s="75"/>
      <c r="AX1149" s="75"/>
      <c r="AY1149" s="94"/>
      <c r="AZ1149" s="75"/>
      <c r="BA1149" s="75"/>
    </row>
    <row r="1150" spans="48:53">
      <c r="AV1150" s="203"/>
      <c r="AW1150" s="75"/>
      <c r="AX1150" s="75"/>
      <c r="AY1150" s="94"/>
      <c r="AZ1150" s="75"/>
      <c r="BA1150" s="75"/>
    </row>
    <row r="1151" spans="48:53">
      <c r="AV1151" s="203"/>
      <c r="AW1151" s="75"/>
      <c r="AX1151" s="75"/>
      <c r="AY1151" s="94"/>
      <c r="AZ1151" s="75"/>
      <c r="BA1151" s="75"/>
    </row>
    <row r="1152" spans="48:53">
      <c r="AV1152" s="203"/>
      <c r="AW1152" s="75"/>
      <c r="AX1152" s="75"/>
      <c r="AY1152" s="94"/>
      <c r="AZ1152" s="75"/>
      <c r="BA1152" s="75"/>
    </row>
    <row r="1153" spans="48:53">
      <c r="AV1153" s="203"/>
      <c r="AW1153" s="75"/>
      <c r="AX1153" s="75"/>
      <c r="AY1153" s="94"/>
      <c r="AZ1153" s="75"/>
      <c r="BA1153" s="75"/>
    </row>
    <row r="1154" spans="48:53">
      <c r="AV1154" s="203"/>
      <c r="AW1154" s="75"/>
      <c r="AX1154" s="75"/>
      <c r="AY1154" s="94"/>
      <c r="AZ1154" s="75"/>
      <c r="BA1154" s="75"/>
    </row>
    <row r="1155" spans="48:53">
      <c r="AV1155" s="203"/>
      <c r="AW1155" s="75"/>
      <c r="AX1155" s="75"/>
      <c r="AY1155" s="94"/>
      <c r="AZ1155" s="75"/>
      <c r="BA1155" s="75"/>
    </row>
    <row r="1156" spans="48:53">
      <c r="AV1156" s="203"/>
      <c r="AW1156" s="75"/>
      <c r="AX1156" s="75"/>
      <c r="AY1156" s="94"/>
      <c r="AZ1156" s="75"/>
      <c r="BA1156" s="75"/>
    </row>
    <row r="1157" spans="48:53">
      <c r="AV1157" s="203"/>
      <c r="AW1157" s="75"/>
      <c r="AX1157" s="75"/>
      <c r="AY1157" s="94"/>
      <c r="AZ1157" s="75"/>
      <c r="BA1157" s="75"/>
    </row>
    <row r="1158" spans="48:53">
      <c r="AV1158" s="203"/>
      <c r="AW1158" s="75"/>
      <c r="AX1158" s="75"/>
      <c r="AY1158" s="94"/>
      <c r="AZ1158" s="75"/>
      <c r="BA1158" s="75"/>
    </row>
    <row r="1159" spans="48:53">
      <c r="AV1159" s="203"/>
      <c r="AW1159" s="75"/>
      <c r="AX1159" s="75"/>
      <c r="AY1159" s="94"/>
      <c r="AZ1159" s="75"/>
      <c r="BA1159" s="75"/>
    </row>
    <row r="1160" spans="48:53">
      <c r="AV1160" s="203"/>
      <c r="AW1160" s="75"/>
      <c r="AX1160" s="75"/>
      <c r="AY1160" s="94"/>
      <c r="AZ1160" s="75"/>
      <c r="BA1160" s="75"/>
    </row>
    <row r="1161" spans="48:53">
      <c r="AV1161" s="203"/>
      <c r="AW1161" s="75"/>
      <c r="AX1161" s="75"/>
      <c r="AY1161" s="94"/>
      <c r="AZ1161" s="75"/>
      <c r="BA1161" s="75"/>
    </row>
    <row r="1162" spans="48:53">
      <c r="AV1162" s="203"/>
      <c r="AW1162" s="75"/>
      <c r="AX1162" s="75"/>
      <c r="AY1162" s="94"/>
      <c r="AZ1162" s="75"/>
      <c r="BA1162" s="75"/>
    </row>
    <row r="1163" spans="48:53">
      <c r="AV1163" s="203"/>
      <c r="AW1163" s="75"/>
      <c r="AX1163" s="75"/>
      <c r="AY1163" s="94"/>
      <c r="AZ1163" s="75"/>
      <c r="BA1163" s="75"/>
    </row>
    <row r="1164" spans="48:53">
      <c r="AV1164" s="203"/>
      <c r="AW1164" s="75"/>
      <c r="AX1164" s="75"/>
      <c r="AY1164" s="94"/>
      <c r="AZ1164" s="75"/>
      <c r="BA1164" s="75"/>
    </row>
    <row r="1165" spans="48:53">
      <c r="AV1165" s="203"/>
      <c r="AW1165" s="75"/>
      <c r="AX1165" s="75"/>
      <c r="AY1165" s="94"/>
      <c r="AZ1165" s="75"/>
      <c r="BA1165" s="75"/>
    </row>
    <row r="1166" spans="48:53">
      <c r="AV1166" s="203"/>
      <c r="AW1166" s="75"/>
      <c r="AX1166" s="75"/>
      <c r="AY1166" s="94"/>
      <c r="AZ1166" s="75"/>
      <c r="BA1166" s="75"/>
    </row>
    <row r="1167" spans="48:53">
      <c r="AV1167" s="203"/>
      <c r="AW1167" s="75"/>
      <c r="AX1167" s="75"/>
      <c r="AY1167" s="94"/>
      <c r="AZ1167" s="75"/>
      <c r="BA1167" s="75"/>
    </row>
    <row r="1168" spans="48:53">
      <c r="AV1168" s="203"/>
      <c r="AW1168" s="75"/>
      <c r="AX1168" s="75"/>
      <c r="AY1168" s="94"/>
      <c r="AZ1168" s="75"/>
      <c r="BA1168" s="75"/>
    </row>
    <row r="1169" spans="48:53">
      <c r="AV1169" s="203"/>
      <c r="AW1169" s="75"/>
      <c r="AX1169" s="75"/>
      <c r="AY1169" s="94"/>
      <c r="AZ1169" s="75"/>
      <c r="BA1169" s="75"/>
    </row>
    <row r="1170" spans="48:53">
      <c r="AV1170" s="203"/>
      <c r="AW1170" s="75"/>
      <c r="AX1170" s="75"/>
      <c r="AY1170" s="94"/>
      <c r="AZ1170" s="75"/>
      <c r="BA1170" s="75"/>
    </row>
    <row r="1171" spans="48:53">
      <c r="AV1171" s="203"/>
      <c r="AW1171" s="75"/>
      <c r="AX1171" s="75"/>
      <c r="AY1171" s="94"/>
      <c r="AZ1171" s="75"/>
      <c r="BA1171" s="75"/>
    </row>
    <row r="1172" spans="48:53">
      <c r="AV1172" s="203"/>
      <c r="AW1172" s="75"/>
      <c r="AX1172" s="75"/>
      <c r="AY1172" s="94"/>
      <c r="AZ1172" s="75"/>
      <c r="BA1172" s="75"/>
    </row>
    <row r="1173" spans="48:53">
      <c r="AV1173" s="203"/>
      <c r="AW1173" s="75"/>
      <c r="AX1173" s="75"/>
      <c r="AY1173" s="94"/>
      <c r="AZ1173" s="75"/>
      <c r="BA1173" s="75"/>
    </row>
    <row r="1174" spans="48:53">
      <c r="AV1174" s="203"/>
      <c r="AW1174" s="75"/>
      <c r="AX1174" s="75"/>
      <c r="AY1174" s="94"/>
      <c r="AZ1174" s="75"/>
      <c r="BA1174" s="75"/>
    </row>
    <row r="1175" spans="48:53">
      <c r="AV1175" s="203"/>
      <c r="AW1175" s="75"/>
      <c r="AX1175" s="75"/>
      <c r="AY1175" s="94"/>
      <c r="AZ1175" s="75"/>
      <c r="BA1175" s="75"/>
    </row>
    <row r="1176" spans="48:53">
      <c r="AV1176" s="203"/>
      <c r="AW1176" s="75"/>
      <c r="AX1176" s="75"/>
      <c r="AY1176" s="94"/>
      <c r="AZ1176" s="75"/>
      <c r="BA1176" s="75"/>
    </row>
    <row r="1177" spans="48:53">
      <c r="AV1177" s="203"/>
      <c r="AW1177" s="75"/>
      <c r="AX1177" s="75"/>
      <c r="AY1177" s="94"/>
      <c r="AZ1177" s="75"/>
      <c r="BA1177" s="75"/>
    </row>
    <row r="1178" spans="48:53">
      <c r="AV1178" s="203"/>
      <c r="AW1178" s="75"/>
      <c r="AX1178" s="75"/>
      <c r="AY1178" s="94"/>
      <c r="AZ1178" s="75"/>
      <c r="BA1178" s="75"/>
    </row>
    <row r="1179" spans="48:53">
      <c r="AV1179" s="203"/>
      <c r="AW1179" s="75"/>
      <c r="AX1179" s="75"/>
      <c r="AY1179" s="94"/>
      <c r="AZ1179" s="75"/>
      <c r="BA1179" s="75"/>
    </row>
    <row r="1180" spans="48:53">
      <c r="AV1180" s="203"/>
      <c r="AW1180" s="75"/>
      <c r="AX1180" s="75"/>
      <c r="AY1180" s="94"/>
      <c r="AZ1180" s="75"/>
      <c r="BA1180" s="75"/>
    </row>
    <row r="1181" spans="48:53">
      <c r="AV1181" s="203"/>
      <c r="AW1181" s="75"/>
      <c r="AX1181" s="75"/>
      <c r="AY1181" s="94"/>
      <c r="AZ1181" s="75"/>
      <c r="BA1181" s="75"/>
    </row>
    <row r="1182" spans="48:53">
      <c r="AV1182" s="203"/>
      <c r="AW1182" s="75"/>
      <c r="AX1182" s="75"/>
      <c r="AY1182" s="94"/>
      <c r="AZ1182" s="75"/>
      <c r="BA1182" s="75"/>
    </row>
    <row r="1183" spans="48:53">
      <c r="AV1183" s="203"/>
      <c r="AW1183" s="75"/>
      <c r="AX1183" s="75"/>
      <c r="AY1183" s="94"/>
      <c r="AZ1183" s="75"/>
      <c r="BA1183" s="75"/>
    </row>
    <row r="1184" spans="48:53">
      <c r="AV1184" s="203"/>
      <c r="AW1184" s="75"/>
      <c r="AX1184" s="75"/>
      <c r="AY1184" s="94"/>
      <c r="AZ1184" s="75"/>
      <c r="BA1184" s="75"/>
    </row>
    <row r="1185" spans="48:53">
      <c r="AV1185" s="203"/>
      <c r="AW1185" s="75"/>
      <c r="AX1185" s="75"/>
      <c r="AY1185" s="94"/>
      <c r="AZ1185" s="75"/>
      <c r="BA1185" s="75"/>
    </row>
    <row r="1186" spans="48:53">
      <c r="AV1186" s="203"/>
      <c r="AW1186" s="75"/>
      <c r="AX1186" s="75"/>
      <c r="AY1186" s="94"/>
      <c r="AZ1186" s="75"/>
      <c r="BA1186" s="75"/>
    </row>
    <row r="1187" spans="48:53">
      <c r="AV1187" s="203"/>
      <c r="AW1187" s="75"/>
      <c r="AX1187" s="75"/>
      <c r="AY1187" s="94"/>
      <c r="AZ1187" s="75"/>
      <c r="BA1187" s="75"/>
    </row>
    <row r="1188" spans="48:53">
      <c r="AV1188" s="203"/>
      <c r="AW1188" s="75"/>
      <c r="AX1188" s="75"/>
      <c r="AY1188" s="94"/>
      <c r="AZ1188" s="75"/>
      <c r="BA1188" s="75"/>
    </row>
    <row r="1189" spans="48:53">
      <c r="AV1189" s="203"/>
      <c r="AW1189" s="75"/>
      <c r="AX1189" s="75"/>
      <c r="AY1189" s="94"/>
      <c r="AZ1189" s="75"/>
      <c r="BA1189" s="75"/>
    </row>
    <row r="1190" spans="48:53">
      <c r="AV1190" s="203"/>
      <c r="AW1190" s="75"/>
      <c r="AX1190" s="75"/>
      <c r="AY1190" s="94"/>
      <c r="AZ1190" s="75"/>
      <c r="BA1190" s="75"/>
    </row>
    <row r="1191" spans="48:53">
      <c r="AV1191" s="203"/>
      <c r="AW1191" s="75"/>
      <c r="AX1191" s="75"/>
      <c r="AY1191" s="94"/>
      <c r="AZ1191" s="75"/>
      <c r="BA1191" s="75"/>
    </row>
    <row r="1192" spans="48:53">
      <c r="AV1192" s="203"/>
      <c r="AW1192" s="75"/>
      <c r="AX1192" s="75"/>
      <c r="AY1192" s="94"/>
      <c r="AZ1192" s="75"/>
      <c r="BA1192" s="75"/>
    </row>
    <row r="1193" spans="48:53">
      <c r="AV1193" s="203"/>
      <c r="AW1193" s="75"/>
      <c r="AX1193" s="75"/>
      <c r="AY1193" s="94"/>
      <c r="AZ1193" s="75"/>
      <c r="BA1193" s="75"/>
    </row>
    <row r="1194" spans="48:53">
      <c r="AV1194" s="203"/>
      <c r="AW1194" s="75"/>
      <c r="AX1194" s="75"/>
      <c r="AY1194" s="94"/>
      <c r="AZ1194" s="75"/>
      <c r="BA1194" s="75"/>
    </row>
    <row r="1195" spans="48:53">
      <c r="AV1195" s="203"/>
      <c r="AW1195" s="75"/>
      <c r="AX1195" s="75"/>
      <c r="AY1195" s="94"/>
      <c r="AZ1195" s="75"/>
      <c r="BA1195" s="75"/>
    </row>
    <row r="1196" spans="48:53">
      <c r="AV1196" s="203"/>
      <c r="AW1196" s="75"/>
      <c r="AX1196" s="75"/>
      <c r="AY1196" s="94"/>
      <c r="AZ1196" s="75"/>
      <c r="BA1196" s="75"/>
    </row>
    <row r="1197" spans="48:53">
      <c r="AV1197" s="203"/>
      <c r="AW1197" s="75"/>
      <c r="AX1197" s="75"/>
      <c r="AY1197" s="94"/>
      <c r="AZ1197" s="75"/>
      <c r="BA1197" s="75"/>
    </row>
    <row r="1198" spans="48:53">
      <c r="AV1198" s="203"/>
      <c r="AW1198" s="75"/>
      <c r="AX1198" s="75"/>
      <c r="AY1198" s="94"/>
      <c r="AZ1198" s="75"/>
      <c r="BA1198" s="75"/>
    </row>
    <row r="1199" spans="48:53">
      <c r="AV1199" s="203"/>
      <c r="AW1199" s="75"/>
      <c r="AX1199" s="75"/>
      <c r="AY1199" s="94"/>
      <c r="AZ1199" s="75"/>
      <c r="BA1199" s="75"/>
    </row>
    <row r="1200" spans="48:53">
      <c r="AV1200" s="203"/>
      <c r="AW1200" s="75"/>
      <c r="AX1200" s="75"/>
      <c r="AY1200" s="94"/>
      <c r="AZ1200" s="75"/>
      <c r="BA1200" s="75"/>
    </row>
    <row r="1201" spans="48:53">
      <c r="AV1201" s="203"/>
      <c r="AW1201" s="75"/>
      <c r="AX1201" s="75"/>
      <c r="AY1201" s="94"/>
      <c r="AZ1201" s="75"/>
      <c r="BA1201" s="75"/>
    </row>
    <row r="1202" spans="48:53">
      <c r="AV1202" s="203"/>
      <c r="AW1202" s="75"/>
      <c r="AX1202" s="75"/>
      <c r="AY1202" s="94"/>
      <c r="AZ1202" s="75"/>
      <c r="BA1202" s="75"/>
    </row>
    <row r="1203" spans="48:53">
      <c r="AV1203" s="203"/>
      <c r="AW1203" s="75"/>
      <c r="AX1203" s="75"/>
      <c r="AY1203" s="94"/>
      <c r="AZ1203" s="75"/>
      <c r="BA1203" s="75"/>
    </row>
    <row r="1204" spans="48:53">
      <c r="AV1204" s="203"/>
      <c r="AW1204" s="75"/>
      <c r="AX1204" s="75"/>
      <c r="AY1204" s="94"/>
      <c r="AZ1204" s="75"/>
      <c r="BA1204" s="75"/>
    </row>
    <row r="1205" spans="48:53">
      <c r="AV1205" s="203"/>
      <c r="AW1205" s="75"/>
      <c r="AX1205" s="75"/>
      <c r="AY1205" s="94"/>
      <c r="AZ1205" s="75"/>
      <c r="BA1205" s="75"/>
    </row>
    <row r="1206" spans="48:53">
      <c r="AV1206" s="203"/>
      <c r="AW1206" s="75"/>
      <c r="AX1206" s="75"/>
      <c r="AY1206" s="94"/>
      <c r="AZ1206" s="75"/>
      <c r="BA1206" s="75"/>
    </row>
    <row r="1207" spans="48:53">
      <c r="AV1207" s="203"/>
      <c r="AW1207" s="75"/>
      <c r="AX1207" s="75"/>
      <c r="AY1207" s="94"/>
      <c r="AZ1207" s="75"/>
      <c r="BA1207" s="75"/>
    </row>
    <row r="1208" spans="48:53">
      <c r="AV1208" s="203"/>
      <c r="AW1208" s="75"/>
      <c r="AX1208" s="75"/>
      <c r="AY1208" s="94"/>
      <c r="AZ1208" s="75"/>
      <c r="BA1208" s="75"/>
    </row>
    <row r="1209" spans="48:53">
      <c r="AV1209" s="203"/>
      <c r="AW1209" s="75"/>
      <c r="AX1209" s="75"/>
      <c r="AY1209" s="94"/>
      <c r="AZ1209" s="75"/>
      <c r="BA1209" s="75"/>
    </row>
    <row r="1210" spans="48:53">
      <c r="AV1210" s="203"/>
      <c r="AW1210" s="75"/>
      <c r="AX1210" s="75"/>
      <c r="AY1210" s="94"/>
      <c r="AZ1210" s="75"/>
      <c r="BA1210" s="75"/>
    </row>
    <row r="1211" spans="48:53">
      <c r="AV1211" s="203"/>
      <c r="AW1211" s="75"/>
      <c r="AX1211" s="75"/>
      <c r="AY1211" s="94"/>
      <c r="AZ1211" s="75"/>
      <c r="BA1211" s="75"/>
    </row>
    <row r="1212" spans="48:53">
      <c r="AV1212" s="203"/>
      <c r="AW1212" s="75"/>
      <c r="AX1212" s="75"/>
      <c r="AY1212" s="94"/>
      <c r="AZ1212" s="75"/>
      <c r="BA1212" s="75"/>
    </row>
    <row r="1213" spans="48:53">
      <c r="AV1213" s="203"/>
      <c r="AW1213" s="75"/>
      <c r="AX1213" s="75"/>
      <c r="AY1213" s="94"/>
      <c r="AZ1213" s="75"/>
      <c r="BA1213" s="75"/>
    </row>
    <row r="1214" spans="48:53">
      <c r="AV1214" s="203"/>
      <c r="AW1214" s="75"/>
      <c r="AX1214" s="75"/>
      <c r="AY1214" s="94"/>
      <c r="AZ1214" s="75"/>
      <c r="BA1214" s="75"/>
    </row>
    <row r="1215" spans="48:53">
      <c r="AV1215" s="203"/>
      <c r="AW1215" s="75"/>
      <c r="AX1215" s="75"/>
      <c r="AY1215" s="94"/>
      <c r="AZ1215" s="75"/>
      <c r="BA1215" s="75"/>
    </row>
    <row r="1216" spans="48:53">
      <c r="AV1216" s="203"/>
      <c r="AW1216" s="75"/>
      <c r="AX1216" s="75"/>
      <c r="AY1216" s="94"/>
      <c r="AZ1216" s="75"/>
      <c r="BA1216" s="75"/>
    </row>
    <row r="1217" spans="48:53">
      <c r="AV1217" s="203"/>
      <c r="AW1217" s="75"/>
      <c r="AX1217" s="75"/>
      <c r="AY1217" s="94"/>
      <c r="AZ1217" s="75"/>
      <c r="BA1217" s="75"/>
    </row>
    <row r="1218" spans="48:53">
      <c r="AV1218" s="203"/>
      <c r="AW1218" s="75"/>
      <c r="AX1218" s="75"/>
      <c r="AY1218" s="94"/>
      <c r="AZ1218" s="75"/>
      <c r="BA1218" s="75"/>
    </row>
    <row r="1219" spans="48:53">
      <c r="AV1219" s="203"/>
      <c r="AW1219" s="75"/>
      <c r="AX1219" s="75"/>
      <c r="AY1219" s="94"/>
      <c r="AZ1219" s="75"/>
      <c r="BA1219" s="75"/>
    </row>
    <row r="1220" spans="48:53">
      <c r="AV1220" s="203"/>
      <c r="AW1220" s="75"/>
      <c r="AX1220" s="75"/>
      <c r="AY1220" s="94"/>
      <c r="AZ1220" s="75"/>
      <c r="BA1220" s="75"/>
    </row>
    <row r="1221" spans="48:53">
      <c r="AV1221" s="203"/>
      <c r="AW1221" s="75"/>
      <c r="AX1221" s="75"/>
      <c r="AY1221" s="94"/>
      <c r="AZ1221" s="75"/>
      <c r="BA1221" s="75"/>
    </row>
    <row r="1222" spans="48:53">
      <c r="AV1222" s="203"/>
      <c r="AW1222" s="75"/>
      <c r="AX1222" s="75"/>
      <c r="AY1222" s="94"/>
      <c r="AZ1222" s="75"/>
      <c r="BA1222" s="75"/>
    </row>
    <row r="1223" spans="48:53">
      <c r="AV1223" s="203"/>
      <c r="AW1223" s="75"/>
      <c r="AX1223" s="75"/>
      <c r="AY1223" s="94"/>
      <c r="AZ1223" s="75"/>
      <c r="BA1223" s="75"/>
    </row>
    <row r="1224" spans="48:53">
      <c r="AV1224" s="203"/>
      <c r="AW1224" s="75"/>
      <c r="AX1224" s="75"/>
      <c r="AY1224" s="94"/>
      <c r="AZ1224" s="75"/>
      <c r="BA1224" s="75"/>
    </row>
    <row r="1225" spans="48:53">
      <c r="AV1225" s="203"/>
      <c r="AW1225" s="75"/>
      <c r="AX1225" s="75"/>
      <c r="AY1225" s="94"/>
      <c r="AZ1225" s="75"/>
      <c r="BA1225" s="75"/>
    </row>
    <row r="1226" spans="48:53">
      <c r="AV1226" s="203"/>
      <c r="AW1226" s="75"/>
      <c r="AX1226" s="75"/>
      <c r="AY1226" s="94"/>
      <c r="AZ1226" s="75"/>
      <c r="BA1226" s="75"/>
    </row>
    <row r="1227" spans="48:53">
      <c r="AV1227" s="203"/>
      <c r="AW1227" s="75"/>
      <c r="AX1227" s="75"/>
      <c r="AY1227" s="94"/>
      <c r="AZ1227" s="75"/>
      <c r="BA1227" s="75"/>
    </row>
    <row r="1228" spans="48:53">
      <c r="AV1228" s="203"/>
      <c r="AW1228" s="75"/>
      <c r="AX1228" s="75"/>
      <c r="AY1228" s="94"/>
      <c r="AZ1228" s="75"/>
      <c r="BA1228" s="75"/>
    </row>
    <row r="1229" spans="48:53">
      <c r="AV1229" s="203"/>
      <c r="AW1229" s="75"/>
      <c r="AX1229" s="75"/>
      <c r="AY1229" s="94"/>
      <c r="AZ1229" s="75"/>
      <c r="BA1229" s="75"/>
    </row>
    <row r="1230" spans="48:53">
      <c r="AV1230" s="203"/>
      <c r="AW1230" s="75"/>
      <c r="AX1230" s="75"/>
      <c r="AY1230" s="94"/>
      <c r="AZ1230" s="75"/>
      <c r="BA1230" s="75"/>
    </row>
    <row r="1231" spans="48:53">
      <c r="AV1231" s="203"/>
      <c r="AW1231" s="75"/>
      <c r="AX1231" s="75"/>
      <c r="AY1231" s="94"/>
      <c r="AZ1231" s="75"/>
      <c r="BA1231" s="75"/>
    </row>
    <row r="1232" spans="48:53">
      <c r="AV1232" s="203"/>
      <c r="AW1232" s="75"/>
      <c r="AX1232" s="75"/>
      <c r="AY1232" s="94"/>
      <c r="AZ1232" s="75"/>
      <c r="BA1232" s="75"/>
    </row>
    <row r="1233" spans="48:53">
      <c r="AV1233" s="203"/>
      <c r="AW1233" s="75"/>
      <c r="AX1233" s="75"/>
      <c r="AY1233" s="94"/>
      <c r="AZ1233" s="75"/>
      <c r="BA1233" s="75"/>
    </row>
    <row r="1234" spans="48:53">
      <c r="AV1234" s="203"/>
      <c r="AW1234" s="75"/>
      <c r="AX1234" s="75"/>
      <c r="AY1234" s="94"/>
      <c r="AZ1234" s="75"/>
      <c r="BA1234" s="75"/>
    </row>
    <row r="1235" spans="48:53">
      <c r="AV1235" s="203"/>
      <c r="AW1235" s="75"/>
      <c r="AX1235" s="75"/>
      <c r="AY1235" s="94"/>
      <c r="AZ1235" s="75"/>
      <c r="BA1235" s="75"/>
    </row>
    <row r="1236" spans="48:53">
      <c r="AV1236" s="203"/>
      <c r="AW1236" s="75"/>
      <c r="AX1236" s="75"/>
      <c r="AY1236" s="94"/>
      <c r="AZ1236" s="75"/>
      <c r="BA1236" s="75"/>
    </row>
    <row r="1237" spans="48:53">
      <c r="AV1237" s="203"/>
      <c r="AW1237" s="75"/>
      <c r="AX1237" s="75"/>
      <c r="AY1237" s="94"/>
      <c r="AZ1237" s="75"/>
      <c r="BA1237" s="75"/>
    </row>
    <row r="1238" spans="48:53">
      <c r="AV1238" s="203"/>
      <c r="AW1238" s="75"/>
      <c r="AX1238" s="75"/>
      <c r="AY1238" s="94"/>
      <c r="AZ1238" s="75"/>
      <c r="BA1238" s="75"/>
    </row>
    <row r="1239" spans="48:53">
      <c r="AV1239" s="203"/>
      <c r="AW1239" s="75"/>
      <c r="AX1239" s="75"/>
      <c r="AY1239" s="94"/>
      <c r="AZ1239" s="75"/>
      <c r="BA1239" s="75"/>
    </row>
    <row r="1240" spans="48:53">
      <c r="AV1240" s="203"/>
      <c r="AW1240" s="75"/>
      <c r="AX1240" s="75"/>
      <c r="AY1240" s="94"/>
      <c r="AZ1240" s="75"/>
      <c r="BA1240" s="75"/>
    </row>
    <row r="1241" spans="48:53">
      <c r="AV1241" s="203"/>
      <c r="AW1241" s="75"/>
      <c r="AX1241" s="75"/>
      <c r="AY1241" s="94"/>
      <c r="AZ1241" s="75"/>
      <c r="BA1241" s="75"/>
    </row>
    <row r="1242" spans="48:53">
      <c r="AV1242" s="203"/>
      <c r="AW1242" s="75"/>
      <c r="AX1242" s="75"/>
      <c r="AY1242" s="94"/>
      <c r="AZ1242" s="75"/>
      <c r="BA1242" s="75"/>
    </row>
    <row r="1243" spans="48:53">
      <c r="AV1243" s="203"/>
      <c r="AW1243" s="75"/>
      <c r="AX1243" s="75"/>
      <c r="AY1243" s="94"/>
      <c r="AZ1243" s="75"/>
      <c r="BA1243" s="75"/>
    </row>
    <row r="1244" spans="48:53">
      <c r="AV1244" s="203"/>
      <c r="AW1244" s="75"/>
      <c r="AX1244" s="75"/>
      <c r="AY1244" s="94"/>
      <c r="AZ1244" s="75"/>
      <c r="BA1244" s="75"/>
    </row>
    <row r="1245" spans="48:53">
      <c r="AV1245" s="203"/>
      <c r="AW1245" s="75"/>
      <c r="AX1245" s="75"/>
      <c r="AY1245" s="94"/>
      <c r="AZ1245" s="75"/>
      <c r="BA1245" s="75"/>
    </row>
    <row r="1246" spans="48:53">
      <c r="AV1246" s="203"/>
      <c r="AW1246" s="75"/>
      <c r="AX1246" s="75"/>
      <c r="AY1246" s="94"/>
      <c r="AZ1246" s="75"/>
      <c r="BA1246" s="75"/>
    </row>
    <row r="1247" spans="48:53">
      <c r="AV1247" s="203"/>
      <c r="AW1247" s="75"/>
      <c r="AX1247" s="75"/>
      <c r="AY1247" s="94"/>
      <c r="AZ1247" s="75"/>
      <c r="BA1247" s="75"/>
    </row>
    <row r="1248" spans="48:53">
      <c r="AV1248" s="203"/>
      <c r="AW1248" s="75"/>
      <c r="AX1248" s="75"/>
      <c r="AY1248" s="94"/>
      <c r="AZ1248" s="75"/>
      <c r="BA1248" s="75"/>
    </row>
    <row r="1249" spans="48:53">
      <c r="AV1249" s="203"/>
      <c r="AW1249" s="75"/>
      <c r="AX1249" s="75"/>
      <c r="AY1249" s="94"/>
      <c r="AZ1249" s="75"/>
      <c r="BA1249" s="75"/>
    </row>
    <row r="1250" spans="48:53">
      <c r="AV1250" s="203"/>
      <c r="AW1250" s="75"/>
      <c r="AX1250" s="75"/>
      <c r="AY1250" s="94"/>
      <c r="AZ1250" s="75"/>
      <c r="BA1250" s="75"/>
    </row>
    <row r="1251" spans="48:53">
      <c r="AV1251" s="203"/>
      <c r="AW1251" s="75"/>
      <c r="AX1251" s="75"/>
      <c r="AY1251" s="94"/>
      <c r="AZ1251" s="75"/>
      <c r="BA1251" s="75"/>
    </row>
    <row r="1252" spans="48:53">
      <c r="AV1252" s="203"/>
      <c r="AW1252" s="75"/>
      <c r="AX1252" s="75"/>
      <c r="AY1252" s="94"/>
      <c r="AZ1252" s="75"/>
      <c r="BA1252" s="75"/>
    </row>
    <row r="1253" spans="48:53">
      <c r="AV1253" s="203"/>
      <c r="AW1253" s="75"/>
      <c r="AX1253" s="75"/>
      <c r="AY1253" s="94"/>
      <c r="AZ1253" s="75"/>
      <c r="BA1253" s="75"/>
    </row>
    <row r="1254" spans="48:53">
      <c r="AV1254" s="203"/>
      <c r="AW1254" s="75"/>
      <c r="AX1254" s="75"/>
      <c r="AY1254" s="94"/>
      <c r="AZ1254" s="75"/>
      <c r="BA1254" s="75"/>
    </row>
    <row r="1255" spans="48:53">
      <c r="AV1255" s="203"/>
      <c r="AW1255" s="75"/>
      <c r="AX1255" s="75"/>
      <c r="AY1255" s="94"/>
      <c r="AZ1255" s="75"/>
      <c r="BA1255" s="75"/>
    </row>
    <row r="1256" spans="48:53">
      <c r="AV1256" s="203"/>
      <c r="AW1256" s="75"/>
      <c r="AX1256" s="75"/>
      <c r="AY1256" s="94"/>
      <c r="AZ1256" s="75"/>
      <c r="BA1256" s="75"/>
    </row>
    <row r="1257" spans="48:53">
      <c r="AV1257" s="203"/>
      <c r="AW1257" s="75"/>
      <c r="AX1257" s="75"/>
      <c r="AY1257" s="94"/>
      <c r="AZ1257" s="75"/>
      <c r="BA1257" s="75"/>
    </row>
    <row r="1258" spans="48:53">
      <c r="AV1258" s="203"/>
      <c r="AW1258" s="75"/>
      <c r="AX1258" s="75"/>
      <c r="AY1258" s="94"/>
      <c r="AZ1258" s="75"/>
      <c r="BA1258" s="75"/>
    </row>
    <row r="1259" spans="48:53">
      <c r="AV1259" s="203"/>
      <c r="AW1259" s="75"/>
      <c r="AX1259" s="75"/>
      <c r="AY1259" s="94"/>
      <c r="AZ1259" s="75"/>
      <c r="BA1259" s="75"/>
    </row>
    <row r="1260" spans="48:53">
      <c r="AV1260" s="203"/>
      <c r="AW1260" s="75"/>
      <c r="AX1260" s="75"/>
      <c r="AY1260" s="94"/>
      <c r="AZ1260" s="75"/>
      <c r="BA1260" s="75"/>
    </row>
    <row r="1261" spans="48:53">
      <c r="AV1261" s="203"/>
      <c r="AW1261" s="75"/>
      <c r="AX1261" s="75"/>
      <c r="AY1261" s="94"/>
      <c r="AZ1261" s="75"/>
      <c r="BA1261" s="75"/>
    </row>
    <row r="1262" spans="48:53">
      <c r="AV1262" s="203"/>
      <c r="AW1262" s="75"/>
      <c r="AX1262" s="75"/>
      <c r="AY1262" s="94"/>
      <c r="AZ1262" s="75"/>
      <c r="BA1262" s="75"/>
    </row>
    <row r="1263" spans="48:53">
      <c r="AV1263" s="203"/>
      <c r="AW1263" s="75"/>
      <c r="AX1263" s="75"/>
      <c r="AY1263" s="94"/>
      <c r="AZ1263" s="75"/>
      <c r="BA1263" s="75"/>
    </row>
    <row r="1264" spans="48:53">
      <c r="AV1264" s="203"/>
      <c r="AW1264" s="75"/>
      <c r="AX1264" s="75"/>
      <c r="AY1264" s="94"/>
      <c r="AZ1264" s="75"/>
      <c r="BA1264" s="75"/>
    </row>
    <row r="1265" spans="48:53">
      <c r="AV1265" s="203"/>
      <c r="AW1265" s="75"/>
      <c r="AX1265" s="75"/>
      <c r="AY1265" s="94"/>
      <c r="AZ1265" s="75"/>
      <c r="BA1265" s="75"/>
    </row>
    <row r="1266" spans="48:53">
      <c r="AV1266" s="203"/>
      <c r="AW1266" s="75"/>
      <c r="AX1266" s="75"/>
      <c r="AY1266" s="94"/>
      <c r="AZ1266" s="75"/>
      <c r="BA1266" s="75"/>
    </row>
    <row r="1267" spans="48:53">
      <c r="AV1267" s="203"/>
      <c r="AW1267" s="75"/>
      <c r="AX1267" s="75"/>
      <c r="AY1267" s="94"/>
      <c r="AZ1267" s="75"/>
      <c r="BA1267" s="75"/>
    </row>
    <row r="1268" spans="48:53">
      <c r="AV1268" s="203"/>
      <c r="AW1268" s="75"/>
      <c r="AX1268" s="75"/>
      <c r="AY1268" s="94"/>
      <c r="AZ1268" s="75"/>
      <c r="BA1268" s="75"/>
    </row>
    <row r="1269" spans="48:53">
      <c r="AV1269" s="203"/>
      <c r="AW1269" s="75"/>
      <c r="AX1269" s="75"/>
      <c r="AY1269" s="94"/>
      <c r="AZ1269" s="75"/>
      <c r="BA1269" s="75"/>
    </row>
    <row r="1270" spans="48:53">
      <c r="AV1270" s="203"/>
      <c r="AW1270" s="75"/>
      <c r="AX1270" s="75"/>
      <c r="AY1270" s="94"/>
      <c r="AZ1270" s="75"/>
      <c r="BA1270" s="75"/>
    </row>
    <row r="1271" spans="48:53">
      <c r="AV1271" s="203"/>
      <c r="AW1271" s="75"/>
      <c r="AX1271" s="75"/>
      <c r="AY1271" s="94"/>
      <c r="AZ1271" s="75"/>
      <c r="BA1271" s="75"/>
    </row>
    <row r="1272" spans="48:53">
      <c r="AV1272" s="203"/>
      <c r="AW1272" s="75"/>
      <c r="AX1272" s="75"/>
      <c r="AY1272" s="94"/>
      <c r="AZ1272" s="75"/>
      <c r="BA1272" s="75"/>
    </row>
    <row r="1273" spans="48:53">
      <c r="AV1273" s="203"/>
      <c r="AW1273" s="75"/>
      <c r="AX1273" s="75"/>
      <c r="AY1273" s="94"/>
      <c r="AZ1273" s="75"/>
      <c r="BA1273" s="75"/>
    </row>
    <row r="1274" spans="48:53">
      <c r="AV1274" s="203"/>
      <c r="AW1274" s="75"/>
      <c r="AX1274" s="75"/>
      <c r="AY1274" s="94"/>
      <c r="AZ1274" s="75"/>
      <c r="BA1274" s="75"/>
    </row>
    <row r="1275" spans="48:53">
      <c r="AV1275" s="203"/>
      <c r="AW1275" s="75"/>
      <c r="AX1275" s="75"/>
      <c r="AY1275" s="94"/>
      <c r="AZ1275" s="75"/>
      <c r="BA1275" s="75"/>
    </row>
    <row r="1276" spans="48:53">
      <c r="AV1276" s="203"/>
      <c r="AW1276" s="75"/>
      <c r="AX1276" s="75"/>
      <c r="AY1276" s="94"/>
      <c r="AZ1276" s="75"/>
      <c r="BA1276" s="75"/>
    </row>
    <row r="1277" spans="48:53">
      <c r="AV1277" s="203"/>
      <c r="AW1277" s="75"/>
      <c r="AX1277" s="75"/>
      <c r="AY1277" s="94"/>
      <c r="AZ1277" s="75"/>
      <c r="BA1277" s="75"/>
    </row>
    <row r="1278" spans="48:53">
      <c r="AV1278" s="203"/>
      <c r="AW1278" s="75"/>
      <c r="AX1278" s="75"/>
      <c r="AY1278" s="94"/>
      <c r="AZ1278" s="75"/>
      <c r="BA1278" s="75"/>
    </row>
    <row r="1279" spans="48:53">
      <c r="AV1279" s="203"/>
      <c r="AW1279" s="75"/>
      <c r="AX1279" s="75"/>
      <c r="AY1279" s="94"/>
      <c r="AZ1279" s="75"/>
      <c r="BA1279" s="75"/>
    </row>
    <row r="1280" spans="48:53">
      <c r="AV1280" s="203"/>
      <c r="AW1280" s="75"/>
      <c r="AX1280" s="75"/>
      <c r="AY1280" s="94"/>
      <c r="AZ1280" s="75"/>
      <c r="BA1280" s="75"/>
    </row>
    <row r="1281" spans="48:53">
      <c r="AV1281" s="203"/>
      <c r="AW1281" s="75"/>
      <c r="AX1281" s="75"/>
      <c r="AY1281" s="94"/>
      <c r="AZ1281" s="75"/>
      <c r="BA1281" s="75"/>
    </row>
    <row r="1282" spans="48:53">
      <c r="AV1282" s="203"/>
      <c r="AW1282" s="75"/>
      <c r="AX1282" s="75"/>
      <c r="AY1282" s="94"/>
      <c r="AZ1282" s="75"/>
      <c r="BA1282" s="75"/>
    </row>
    <row r="1283" spans="48:53">
      <c r="AV1283" s="203"/>
      <c r="AW1283" s="75"/>
      <c r="AX1283" s="75"/>
      <c r="AY1283" s="94"/>
      <c r="AZ1283" s="75"/>
      <c r="BA1283" s="75"/>
    </row>
    <row r="1284" spans="48:53">
      <c r="AV1284" s="203"/>
      <c r="AW1284" s="75"/>
      <c r="AX1284" s="75"/>
      <c r="AY1284" s="94"/>
      <c r="AZ1284" s="75"/>
      <c r="BA1284" s="75"/>
    </row>
    <row r="1285" spans="48:53">
      <c r="AV1285" s="203"/>
      <c r="AW1285" s="75"/>
      <c r="AX1285" s="75"/>
      <c r="AY1285" s="94"/>
      <c r="AZ1285" s="75"/>
      <c r="BA1285" s="75"/>
    </row>
    <row r="1286" spans="48:53">
      <c r="AV1286" s="203"/>
      <c r="AW1286" s="75"/>
      <c r="AX1286" s="75"/>
      <c r="AY1286" s="94"/>
      <c r="AZ1286" s="75"/>
      <c r="BA1286" s="75"/>
    </row>
    <row r="1287" spans="48:53">
      <c r="AV1287" s="203"/>
      <c r="AW1287" s="75"/>
      <c r="AX1287" s="75"/>
      <c r="AY1287" s="94"/>
      <c r="AZ1287" s="75"/>
      <c r="BA1287" s="75"/>
    </row>
    <row r="1288" spans="48:53">
      <c r="AV1288" s="203"/>
      <c r="AW1288" s="75"/>
      <c r="AX1288" s="75"/>
      <c r="AY1288" s="94"/>
      <c r="AZ1288" s="75"/>
      <c r="BA1288" s="75"/>
    </row>
    <row r="1289" spans="48:53">
      <c r="AV1289" s="203"/>
      <c r="AW1289" s="75"/>
      <c r="AX1289" s="75"/>
      <c r="AY1289" s="94"/>
      <c r="AZ1289" s="75"/>
      <c r="BA1289" s="75"/>
    </row>
    <row r="1290" spans="48:53">
      <c r="AV1290" s="203"/>
      <c r="AW1290" s="75"/>
      <c r="AX1290" s="75"/>
      <c r="AY1290" s="94"/>
      <c r="AZ1290" s="75"/>
      <c r="BA1290" s="75"/>
    </row>
    <row r="1291" spans="48:53">
      <c r="AV1291" s="203"/>
      <c r="AW1291" s="75"/>
      <c r="AX1291" s="75"/>
      <c r="AY1291" s="94"/>
      <c r="AZ1291" s="75"/>
      <c r="BA1291" s="75"/>
    </row>
    <row r="1292" spans="48:53">
      <c r="AV1292" s="203"/>
      <c r="AW1292" s="75"/>
      <c r="AX1292" s="75"/>
      <c r="AY1292" s="94"/>
      <c r="AZ1292" s="75"/>
      <c r="BA1292" s="75"/>
    </row>
    <row r="1293" spans="48:53">
      <c r="AV1293" s="203"/>
      <c r="AW1293" s="75"/>
      <c r="AX1293" s="75"/>
      <c r="AY1293" s="94"/>
      <c r="AZ1293" s="75"/>
      <c r="BA1293" s="75"/>
    </row>
    <row r="1294" spans="48:53">
      <c r="AV1294" s="203"/>
      <c r="AW1294" s="75"/>
      <c r="AX1294" s="75"/>
      <c r="AY1294" s="94"/>
      <c r="AZ1294" s="75"/>
      <c r="BA1294" s="75"/>
    </row>
    <row r="1295" spans="48:53">
      <c r="AV1295" s="203"/>
      <c r="AW1295" s="75"/>
      <c r="AX1295" s="75"/>
      <c r="AY1295" s="94"/>
      <c r="AZ1295" s="75"/>
      <c r="BA1295" s="75"/>
    </row>
    <row r="1296" spans="48:53">
      <c r="AV1296" s="203"/>
      <c r="AW1296" s="75"/>
      <c r="AX1296" s="75"/>
      <c r="AY1296" s="94"/>
      <c r="AZ1296" s="75"/>
      <c r="BA1296" s="75"/>
    </row>
    <row r="1297" spans="48:53">
      <c r="AV1297" s="203"/>
      <c r="AW1297" s="75"/>
      <c r="AX1297" s="75"/>
      <c r="AY1297" s="94"/>
      <c r="AZ1297" s="75"/>
      <c r="BA1297" s="75"/>
    </row>
    <row r="1298" spans="48:53">
      <c r="AV1298" s="203"/>
      <c r="AW1298" s="75"/>
      <c r="AX1298" s="75"/>
      <c r="AY1298" s="94"/>
      <c r="AZ1298" s="75"/>
      <c r="BA1298" s="75"/>
    </row>
    <row r="1299" spans="48:53">
      <c r="AV1299" s="203"/>
      <c r="AW1299" s="75"/>
      <c r="AX1299" s="75"/>
      <c r="AY1299" s="94"/>
      <c r="AZ1299" s="75"/>
      <c r="BA1299" s="75"/>
    </row>
    <row r="1300" spans="48:53">
      <c r="AV1300" s="203"/>
      <c r="AW1300" s="75"/>
      <c r="AX1300" s="75"/>
      <c r="AY1300" s="94"/>
      <c r="AZ1300" s="75"/>
      <c r="BA1300" s="75"/>
    </row>
    <row r="1301" spans="48:53">
      <c r="AV1301" s="203"/>
      <c r="AW1301" s="75"/>
      <c r="AX1301" s="75"/>
      <c r="AY1301" s="94"/>
      <c r="AZ1301" s="75"/>
      <c r="BA1301" s="75"/>
    </row>
    <row r="1302" spans="48:53">
      <c r="AV1302" s="203"/>
      <c r="AW1302" s="75"/>
      <c r="AX1302" s="75"/>
      <c r="AY1302" s="94"/>
      <c r="AZ1302" s="75"/>
      <c r="BA1302" s="75"/>
    </row>
    <row r="1303" spans="48:53">
      <c r="AV1303" s="203"/>
      <c r="AW1303" s="75"/>
      <c r="AX1303" s="75"/>
      <c r="AY1303" s="94"/>
      <c r="AZ1303" s="75"/>
      <c r="BA1303" s="75"/>
    </row>
    <row r="1304" spans="48:53">
      <c r="AV1304" s="203"/>
      <c r="AW1304" s="75"/>
      <c r="AX1304" s="75"/>
      <c r="AY1304" s="94"/>
      <c r="AZ1304" s="75"/>
      <c r="BA1304" s="75"/>
    </row>
    <row r="1305" spans="48:53">
      <c r="AV1305" s="203"/>
      <c r="AW1305" s="75"/>
      <c r="AX1305" s="75"/>
      <c r="AY1305" s="94"/>
      <c r="AZ1305" s="75"/>
      <c r="BA1305" s="75"/>
    </row>
    <row r="1306" spans="48:53">
      <c r="AV1306" s="203"/>
      <c r="AW1306" s="75"/>
      <c r="AX1306" s="75"/>
      <c r="AY1306" s="94"/>
      <c r="AZ1306" s="75"/>
      <c r="BA1306" s="75"/>
    </row>
    <row r="1307" spans="48:53">
      <c r="AV1307" s="203"/>
      <c r="AW1307" s="75"/>
      <c r="AX1307" s="75"/>
      <c r="AY1307" s="94"/>
      <c r="AZ1307" s="75"/>
      <c r="BA1307" s="75"/>
    </row>
    <row r="1308" spans="48:53">
      <c r="AV1308" s="203"/>
      <c r="AW1308" s="75"/>
      <c r="AX1308" s="75"/>
      <c r="AY1308" s="94"/>
      <c r="AZ1308" s="75"/>
      <c r="BA1308" s="75"/>
    </row>
    <row r="1309" spans="48:53">
      <c r="AV1309" s="203"/>
      <c r="AW1309" s="75"/>
      <c r="AX1309" s="75"/>
      <c r="AY1309" s="94"/>
      <c r="AZ1309" s="75"/>
      <c r="BA1309" s="75"/>
    </row>
    <row r="1310" spans="48:53">
      <c r="AV1310" s="203"/>
      <c r="AW1310" s="75"/>
      <c r="AX1310" s="75"/>
      <c r="AY1310" s="94"/>
      <c r="AZ1310" s="75"/>
      <c r="BA1310" s="75"/>
    </row>
    <row r="1311" spans="48:53">
      <c r="AV1311" s="203"/>
      <c r="AW1311" s="75"/>
      <c r="AX1311" s="75"/>
      <c r="AY1311" s="94"/>
      <c r="AZ1311" s="75"/>
      <c r="BA1311" s="75"/>
    </row>
    <row r="1312" spans="48:53">
      <c r="AV1312" s="203"/>
      <c r="AW1312" s="75"/>
      <c r="AX1312" s="75"/>
      <c r="AY1312" s="94"/>
      <c r="AZ1312" s="75"/>
      <c r="BA1312" s="75"/>
    </row>
    <row r="1313" spans="48:53">
      <c r="AV1313" s="203"/>
      <c r="AW1313" s="75"/>
      <c r="AX1313" s="75"/>
      <c r="AY1313" s="94"/>
      <c r="AZ1313" s="75"/>
      <c r="BA1313" s="75"/>
    </row>
    <row r="1314" spans="48:53">
      <c r="AV1314" s="203"/>
      <c r="AW1314" s="75"/>
      <c r="AX1314" s="75"/>
      <c r="AY1314" s="94"/>
      <c r="AZ1314" s="75"/>
      <c r="BA1314" s="75"/>
    </row>
    <row r="1315" spans="48:53">
      <c r="AV1315" s="203"/>
      <c r="AW1315" s="75"/>
      <c r="AX1315" s="75"/>
      <c r="AY1315" s="94"/>
      <c r="AZ1315" s="75"/>
      <c r="BA1315" s="75"/>
    </row>
    <row r="1316" spans="48:53">
      <c r="AV1316" s="203"/>
      <c r="AW1316" s="75"/>
      <c r="AX1316" s="75"/>
      <c r="AY1316" s="94"/>
      <c r="AZ1316" s="75"/>
      <c r="BA1316" s="75"/>
    </row>
    <row r="1317" spans="48:53">
      <c r="AV1317" s="203"/>
      <c r="AW1317" s="75"/>
      <c r="AX1317" s="75"/>
      <c r="AY1317" s="94"/>
      <c r="AZ1317" s="75"/>
      <c r="BA1317" s="75"/>
    </row>
    <row r="1318" spans="48:53">
      <c r="AV1318" s="203"/>
      <c r="AW1318" s="75"/>
      <c r="AX1318" s="75"/>
      <c r="AY1318" s="94"/>
      <c r="AZ1318" s="75"/>
      <c r="BA1318" s="75"/>
    </row>
    <row r="1319" spans="48:53">
      <c r="AV1319" s="203"/>
      <c r="AW1319" s="75"/>
      <c r="AX1319" s="75"/>
      <c r="AY1319" s="94"/>
      <c r="AZ1319" s="75"/>
      <c r="BA1319" s="75"/>
    </row>
    <row r="1320" spans="48:53">
      <c r="AV1320" s="203"/>
      <c r="AW1320" s="75"/>
      <c r="AX1320" s="75"/>
      <c r="AY1320" s="94"/>
      <c r="AZ1320" s="75"/>
      <c r="BA1320" s="75"/>
    </row>
    <row r="1321" spans="48:53">
      <c r="AV1321" s="203"/>
      <c r="AW1321" s="75"/>
      <c r="AX1321" s="75"/>
      <c r="AY1321" s="94"/>
      <c r="AZ1321" s="75"/>
      <c r="BA1321" s="75"/>
    </row>
    <row r="1322" spans="48:53">
      <c r="AV1322" s="203"/>
      <c r="AW1322" s="75"/>
      <c r="AX1322" s="75"/>
      <c r="AY1322" s="94"/>
      <c r="AZ1322" s="75"/>
      <c r="BA1322" s="75"/>
    </row>
    <row r="1323" spans="48:53">
      <c r="AV1323" s="203"/>
      <c r="AW1323" s="75"/>
      <c r="AX1323" s="75"/>
      <c r="AY1323" s="94"/>
      <c r="AZ1323" s="75"/>
      <c r="BA1323" s="75"/>
    </row>
    <row r="1324" spans="48:53">
      <c r="AV1324" s="203"/>
      <c r="AW1324" s="75"/>
      <c r="AX1324" s="75"/>
      <c r="AY1324" s="94"/>
      <c r="AZ1324" s="75"/>
      <c r="BA1324" s="75"/>
    </row>
    <row r="1325" spans="48:53">
      <c r="AV1325" s="203"/>
      <c r="AW1325" s="75"/>
      <c r="AX1325" s="75"/>
      <c r="AY1325" s="94"/>
      <c r="AZ1325" s="75"/>
      <c r="BA1325" s="75"/>
    </row>
    <row r="1326" spans="48:53">
      <c r="AV1326" s="203"/>
      <c r="AW1326" s="75"/>
      <c r="AX1326" s="75"/>
      <c r="AY1326" s="94"/>
      <c r="AZ1326" s="75"/>
      <c r="BA1326" s="75"/>
    </row>
    <row r="1327" spans="48:53">
      <c r="AV1327" s="203"/>
      <c r="AW1327" s="75"/>
      <c r="AX1327" s="75"/>
      <c r="AY1327" s="94"/>
      <c r="AZ1327" s="75"/>
      <c r="BA1327" s="75"/>
    </row>
    <row r="1328" spans="48:53">
      <c r="AV1328" s="203"/>
      <c r="AW1328" s="75"/>
      <c r="AX1328" s="75"/>
      <c r="AY1328" s="94"/>
      <c r="AZ1328" s="75"/>
      <c r="BA1328" s="75"/>
    </row>
    <row r="1329" spans="48:53">
      <c r="AV1329" s="203"/>
      <c r="AW1329" s="75"/>
      <c r="AX1329" s="75"/>
      <c r="AY1329" s="94"/>
      <c r="AZ1329" s="75"/>
      <c r="BA1329" s="75"/>
    </row>
    <row r="1330" spans="48:53">
      <c r="AV1330" s="203"/>
      <c r="AW1330" s="75"/>
      <c r="AX1330" s="75"/>
      <c r="AY1330" s="94"/>
      <c r="AZ1330" s="75"/>
      <c r="BA1330" s="75"/>
    </row>
    <row r="1331" spans="48:53">
      <c r="AV1331" s="203"/>
      <c r="AW1331" s="75"/>
      <c r="AX1331" s="75"/>
      <c r="AY1331" s="94"/>
      <c r="AZ1331" s="75"/>
      <c r="BA1331" s="75"/>
    </row>
    <row r="1332" spans="48:53">
      <c r="AV1332" s="203"/>
      <c r="AW1332" s="75"/>
      <c r="AX1332" s="75"/>
      <c r="AY1332" s="94"/>
      <c r="AZ1332" s="75"/>
      <c r="BA1332" s="75"/>
    </row>
    <row r="1333" spans="48:53">
      <c r="AV1333" s="203"/>
      <c r="AW1333" s="75"/>
      <c r="AX1333" s="75"/>
      <c r="AY1333" s="94"/>
      <c r="AZ1333" s="75"/>
      <c r="BA1333" s="75"/>
    </row>
    <row r="1334" spans="48:53">
      <c r="AV1334" s="203"/>
      <c r="AW1334" s="75"/>
      <c r="AX1334" s="75"/>
      <c r="AY1334" s="94"/>
      <c r="AZ1334" s="75"/>
      <c r="BA1334" s="75"/>
    </row>
    <row r="1335" spans="48:53">
      <c r="AV1335" s="203"/>
      <c r="AW1335" s="75"/>
      <c r="AX1335" s="75"/>
      <c r="AY1335" s="94"/>
      <c r="AZ1335" s="75"/>
      <c r="BA1335" s="75"/>
    </row>
    <row r="1336" spans="48:53">
      <c r="AV1336" s="203"/>
      <c r="AW1336" s="75"/>
      <c r="AX1336" s="75"/>
      <c r="AY1336" s="94"/>
      <c r="AZ1336" s="75"/>
      <c r="BA1336" s="75"/>
    </row>
    <row r="1337" spans="48:53">
      <c r="AV1337" s="203"/>
      <c r="AW1337" s="75"/>
      <c r="AX1337" s="75"/>
      <c r="AY1337" s="94"/>
      <c r="AZ1337" s="75"/>
      <c r="BA1337" s="75"/>
    </row>
    <row r="1338" spans="48:53">
      <c r="AV1338" s="203"/>
      <c r="AW1338" s="75"/>
      <c r="AX1338" s="75"/>
      <c r="AY1338" s="94"/>
      <c r="AZ1338" s="75"/>
      <c r="BA1338" s="75"/>
    </row>
    <row r="1339" spans="48:53">
      <c r="AV1339" s="203"/>
      <c r="AW1339" s="75"/>
      <c r="AX1339" s="75"/>
      <c r="AY1339" s="94"/>
      <c r="AZ1339" s="75"/>
      <c r="BA1339" s="75"/>
    </row>
    <row r="1340" spans="48:53">
      <c r="AV1340" s="203"/>
      <c r="AW1340" s="75"/>
      <c r="AX1340" s="75"/>
      <c r="AY1340" s="94"/>
      <c r="AZ1340" s="75"/>
      <c r="BA1340" s="75"/>
    </row>
    <row r="1341" spans="48:53">
      <c r="AV1341" s="203"/>
      <c r="AW1341" s="75"/>
      <c r="AX1341" s="75"/>
      <c r="AY1341" s="94"/>
      <c r="AZ1341" s="75"/>
      <c r="BA1341" s="75"/>
    </row>
    <row r="1342" spans="48:53">
      <c r="AV1342" s="203"/>
      <c r="AW1342" s="75"/>
      <c r="AX1342" s="75"/>
      <c r="AY1342" s="94"/>
      <c r="AZ1342" s="75"/>
      <c r="BA1342" s="75"/>
    </row>
    <row r="1343" spans="48:53">
      <c r="AV1343" s="203"/>
      <c r="AW1343" s="75"/>
      <c r="AX1343" s="75"/>
      <c r="AY1343" s="94"/>
      <c r="AZ1343" s="75"/>
      <c r="BA1343" s="75"/>
    </row>
    <row r="1344" spans="48:53">
      <c r="AV1344" s="203"/>
      <c r="AW1344" s="75"/>
      <c r="AX1344" s="75"/>
      <c r="AY1344" s="94"/>
      <c r="AZ1344" s="75"/>
      <c r="BA1344" s="75"/>
    </row>
    <row r="1345" spans="48:53">
      <c r="AV1345" s="203"/>
      <c r="AW1345" s="75"/>
      <c r="AX1345" s="75"/>
      <c r="AY1345" s="94"/>
      <c r="AZ1345" s="75"/>
      <c r="BA1345" s="75"/>
    </row>
    <row r="1346" spans="48:53">
      <c r="AV1346" s="203"/>
      <c r="AW1346" s="75"/>
      <c r="AX1346" s="75"/>
      <c r="AY1346" s="94"/>
      <c r="AZ1346" s="75"/>
      <c r="BA1346" s="75"/>
    </row>
    <row r="1347" spans="48:53">
      <c r="AV1347" s="203"/>
      <c r="AW1347" s="75"/>
      <c r="AX1347" s="75"/>
      <c r="AY1347" s="94"/>
      <c r="AZ1347" s="75"/>
      <c r="BA1347" s="75"/>
    </row>
    <row r="1348" spans="48:53">
      <c r="AV1348" s="203"/>
      <c r="AW1348" s="75"/>
      <c r="AX1348" s="75"/>
      <c r="AY1348" s="94"/>
      <c r="AZ1348" s="75"/>
      <c r="BA1348" s="75"/>
    </row>
    <row r="1349" spans="48:53">
      <c r="AV1349" s="203"/>
      <c r="AW1349" s="75"/>
      <c r="AX1349" s="75"/>
      <c r="AY1349" s="94"/>
      <c r="AZ1349" s="75"/>
      <c r="BA1349" s="75"/>
    </row>
    <row r="1350" spans="48:53">
      <c r="AV1350" s="203"/>
      <c r="AW1350" s="75"/>
      <c r="AX1350" s="75"/>
      <c r="AY1350" s="94"/>
      <c r="AZ1350" s="75"/>
      <c r="BA1350" s="75"/>
    </row>
    <row r="1351" spans="48:53">
      <c r="AV1351" s="203"/>
      <c r="AW1351" s="75"/>
      <c r="AX1351" s="75"/>
      <c r="AY1351" s="94"/>
      <c r="AZ1351" s="75"/>
      <c r="BA1351" s="75"/>
    </row>
    <row r="1352" spans="48:53">
      <c r="AV1352" s="203"/>
      <c r="AW1352" s="75"/>
      <c r="AX1352" s="75"/>
      <c r="AY1352" s="94"/>
      <c r="AZ1352" s="75"/>
      <c r="BA1352" s="75"/>
    </row>
    <row r="1353" spans="48:53">
      <c r="AV1353" s="203"/>
      <c r="AW1353" s="75"/>
      <c r="AX1353" s="75"/>
      <c r="AY1353" s="94"/>
      <c r="AZ1353" s="75"/>
      <c r="BA1353" s="75"/>
    </row>
    <row r="1354" spans="48:53">
      <c r="AV1354" s="203"/>
      <c r="AW1354" s="75"/>
      <c r="AX1354" s="75"/>
      <c r="AY1354" s="94"/>
      <c r="AZ1354" s="75"/>
      <c r="BA1354" s="75"/>
    </row>
    <row r="1355" spans="48:53">
      <c r="AV1355" s="203"/>
      <c r="AW1355" s="75"/>
      <c r="AX1355" s="75"/>
      <c r="AY1355" s="94"/>
      <c r="AZ1355" s="75"/>
      <c r="BA1355" s="75"/>
    </row>
    <row r="1356" spans="48:53">
      <c r="AV1356" s="203"/>
      <c r="AW1356" s="75"/>
      <c r="AX1356" s="75"/>
      <c r="AY1356" s="94"/>
      <c r="AZ1356" s="75"/>
      <c r="BA1356" s="75"/>
    </row>
    <row r="1357" spans="48:53">
      <c r="AV1357" s="203"/>
      <c r="AW1357" s="75"/>
      <c r="AX1357" s="75"/>
      <c r="AY1357" s="94"/>
      <c r="AZ1357" s="75"/>
      <c r="BA1357" s="75"/>
    </row>
    <row r="1358" spans="48:53">
      <c r="AV1358" s="203"/>
      <c r="AW1358" s="75"/>
      <c r="AX1358" s="75"/>
      <c r="AY1358" s="94"/>
      <c r="AZ1358" s="75"/>
      <c r="BA1358" s="75"/>
    </row>
    <row r="1359" spans="48:53">
      <c r="AV1359" s="203"/>
      <c r="AW1359" s="75"/>
      <c r="AX1359" s="75"/>
      <c r="AY1359" s="94"/>
      <c r="AZ1359" s="75"/>
      <c r="BA1359" s="75"/>
    </row>
    <row r="1360" spans="48:53">
      <c r="AV1360" s="203"/>
      <c r="AW1360" s="75"/>
      <c r="AX1360" s="75"/>
      <c r="AY1360" s="94"/>
      <c r="AZ1360" s="75"/>
      <c r="BA1360" s="75"/>
    </row>
    <row r="1361" spans="48:53">
      <c r="AV1361" s="203"/>
      <c r="AW1361" s="75"/>
      <c r="AX1361" s="75"/>
      <c r="AY1361" s="94"/>
      <c r="AZ1361" s="75"/>
      <c r="BA1361" s="75"/>
    </row>
    <row r="1362" spans="48:53">
      <c r="AV1362" s="203"/>
      <c r="AW1362" s="75"/>
      <c r="AX1362" s="75"/>
      <c r="AY1362" s="94"/>
      <c r="AZ1362" s="75"/>
      <c r="BA1362" s="75"/>
    </row>
    <row r="1363" spans="48:53">
      <c r="AV1363" s="203"/>
      <c r="AW1363" s="75"/>
      <c r="AX1363" s="75"/>
      <c r="AY1363" s="94"/>
      <c r="AZ1363" s="75"/>
      <c r="BA1363" s="75"/>
    </row>
    <row r="1364" spans="48:53">
      <c r="AV1364" s="203"/>
      <c r="AW1364" s="75"/>
      <c r="AX1364" s="75"/>
      <c r="AY1364" s="94"/>
      <c r="AZ1364" s="75"/>
      <c r="BA1364" s="75"/>
    </row>
    <row r="1365" spans="48:53">
      <c r="AV1365" s="203"/>
      <c r="AW1365" s="75"/>
      <c r="AX1365" s="75"/>
      <c r="AY1365" s="94"/>
      <c r="AZ1365" s="75"/>
      <c r="BA1365" s="75"/>
    </row>
    <row r="1366" spans="48:53">
      <c r="AV1366" s="203"/>
      <c r="AW1366" s="75"/>
      <c r="AX1366" s="75"/>
      <c r="AY1366" s="94"/>
      <c r="AZ1366" s="75"/>
      <c r="BA1366" s="75"/>
    </row>
    <row r="1367" spans="48:53">
      <c r="AV1367" s="203"/>
      <c r="AW1367" s="75"/>
      <c r="AX1367" s="75"/>
      <c r="AY1367" s="94"/>
      <c r="AZ1367" s="75"/>
      <c r="BA1367" s="75"/>
    </row>
    <row r="1368" spans="48:53">
      <c r="AV1368" s="203"/>
      <c r="AW1368" s="75"/>
      <c r="AX1368" s="75"/>
      <c r="AY1368" s="94"/>
      <c r="AZ1368" s="75"/>
      <c r="BA1368" s="75"/>
    </row>
    <row r="1369" spans="48:53">
      <c r="AV1369" s="203"/>
      <c r="AW1369" s="75"/>
      <c r="AX1369" s="75"/>
      <c r="AY1369" s="94"/>
      <c r="AZ1369" s="75"/>
      <c r="BA1369" s="75"/>
    </row>
    <row r="1370" spans="48:53">
      <c r="AV1370" s="203"/>
      <c r="AW1370" s="75"/>
      <c r="AX1370" s="75"/>
      <c r="AY1370" s="94"/>
      <c r="AZ1370" s="75"/>
      <c r="BA1370" s="75"/>
    </row>
    <row r="1371" spans="48:53">
      <c r="AV1371" s="203"/>
      <c r="AW1371" s="75"/>
      <c r="AX1371" s="75"/>
      <c r="AY1371" s="94"/>
      <c r="AZ1371" s="75"/>
      <c r="BA1371" s="75"/>
    </row>
    <row r="1372" spans="48:53">
      <c r="AV1372" s="203"/>
      <c r="AW1372" s="75"/>
      <c r="AX1372" s="75"/>
      <c r="AY1372" s="94"/>
      <c r="AZ1372" s="75"/>
      <c r="BA1372" s="75"/>
    </row>
    <row r="1373" spans="48:53">
      <c r="AV1373" s="203"/>
      <c r="AW1373" s="75"/>
      <c r="AX1373" s="75"/>
      <c r="AY1373" s="94"/>
      <c r="AZ1373" s="75"/>
      <c r="BA1373" s="75"/>
    </row>
    <row r="1374" spans="48:53">
      <c r="AV1374" s="203"/>
      <c r="AW1374" s="75"/>
      <c r="AX1374" s="75"/>
      <c r="AY1374" s="94"/>
      <c r="AZ1374" s="75"/>
      <c r="BA1374" s="75"/>
    </row>
    <row r="1375" spans="48:53">
      <c r="AV1375" s="203"/>
      <c r="AW1375" s="75"/>
      <c r="AX1375" s="75"/>
      <c r="AY1375" s="94"/>
      <c r="AZ1375" s="75"/>
      <c r="BA1375" s="75"/>
    </row>
    <row r="1376" spans="48:53">
      <c r="AV1376" s="203"/>
      <c r="AW1376" s="75"/>
      <c r="AX1376" s="75"/>
      <c r="AY1376" s="94"/>
      <c r="AZ1376" s="75"/>
      <c r="BA1376" s="75"/>
    </row>
    <row r="1377" spans="48:53">
      <c r="AV1377" s="203"/>
      <c r="AW1377" s="75"/>
      <c r="AX1377" s="75"/>
      <c r="AY1377" s="94"/>
      <c r="AZ1377" s="75"/>
      <c r="BA1377" s="75"/>
    </row>
    <row r="1378" spans="48:53">
      <c r="AV1378" s="203"/>
      <c r="AW1378" s="75"/>
      <c r="AX1378" s="75"/>
      <c r="AY1378" s="94"/>
      <c r="AZ1378" s="75"/>
      <c r="BA1378" s="75"/>
    </row>
    <row r="1379" spans="48:53">
      <c r="AV1379" s="203"/>
      <c r="AW1379" s="75"/>
      <c r="AX1379" s="75"/>
      <c r="AY1379" s="94"/>
      <c r="AZ1379" s="75"/>
      <c r="BA1379" s="75"/>
    </row>
    <row r="1380" spans="48:53">
      <c r="AV1380" s="203"/>
      <c r="AW1380" s="75"/>
      <c r="AX1380" s="75"/>
      <c r="AY1380" s="94"/>
      <c r="AZ1380" s="75"/>
      <c r="BA1380" s="75"/>
    </row>
    <row r="1381" spans="48:53">
      <c r="AV1381" s="203"/>
      <c r="AW1381" s="75"/>
      <c r="AX1381" s="75"/>
      <c r="AY1381" s="94"/>
      <c r="AZ1381" s="75"/>
      <c r="BA1381" s="75"/>
    </row>
    <row r="1382" spans="48:53">
      <c r="AV1382" s="203"/>
      <c r="AW1382" s="75"/>
      <c r="AX1382" s="75"/>
      <c r="AY1382" s="94"/>
      <c r="AZ1382" s="75"/>
      <c r="BA1382" s="75"/>
    </row>
    <row r="1383" spans="48:53">
      <c r="AV1383" s="203"/>
      <c r="AW1383" s="75"/>
      <c r="AX1383" s="75"/>
      <c r="AY1383" s="94"/>
      <c r="AZ1383" s="75"/>
      <c r="BA1383" s="75"/>
    </row>
    <row r="1384" spans="48:53">
      <c r="AV1384" s="203"/>
      <c r="AW1384" s="75"/>
      <c r="AX1384" s="75"/>
      <c r="AY1384" s="94"/>
      <c r="AZ1384" s="75"/>
      <c r="BA1384" s="75"/>
    </row>
    <row r="1385" spans="48:53">
      <c r="AV1385" s="203"/>
      <c r="AW1385" s="75"/>
      <c r="AX1385" s="75"/>
      <c r="AY1385" s="94"/>
      <c r="AZ1385" s="75"/>
      <c r="BA1385" s="75"/>
    </row>
    <row r="1386" spans="48:53">
      <c r="AV1386" s="203"/>
      <c r="AW1386" s="75"/>
      <c r="AX1386" s="75"/>
      <c r="AY1386" s="94"/>
      <c r="AZ1386" s="75"/>
      <c r="BA1386" s="75"/>
    </row>
    <row r="1387" spans="48:53">
      <c r="AV1387" s="203"/>
      <c r="AW1387" s="75"/>
      <c r="AX1387" s="75"/>
      <c r="AY1387" s="94"/>
      <c r="AZ1387" s="75"/>
      <c r="BA1387" s="75"/>
    </row>
    <row r="1388" spans="48:53">
      <c r="AV1388" s="203"/>
      <c r="AW1388" s="75"/>
      <c r="AX1388" s="75"/>
      <c r="AY1388" s="94"/>
      <c r="AZ1388" s="75"/>
      <c r="BA1388" s="75"/>
    </row>
    <row r="1389" spans="48:53">
      <c r="AV1389" s="203"/>
      <c r="AW1389" s="75"/>
      <c r="AX1389" s="75"/>
      <c r="AY1389" s="94"/>
      <c r="AZ1389" s="75"/>
      <c r="BA1389" s="75"/>
    </row>
    <row r="1390" spans="48:53">
      <c r="AV1390" s="203"/>
      <c r="AW1390" s="75"/>
      <c r="AX1390" s="75"/>
      <c r="AY1390" s="94"/>
      <c r="AZ1390" s="75"/>
      <c r="BA1390" s="75"/>
    </row>
    <row r="1391" spans="48:53">
      <c r="AV1391" s="203"/>
      <c r="AW1391" s="75"/>
      <c r="AX1391" s="75"/>
      <c r="AY1391" s="94"/>
      <c r="AZ1391" s="75"/>
      <c r="BA1391" s="75"/>
    </row>
    <row r="1392" spans="48:53">
      <c r="AV1392" s="203"/>
      <c r="AW1392" s="75"/>
      <c r="AX1392" s="75"/>
      <c r="AY1392" s="94"/>
      <c r="AZ1392" s="75"/>
      <c r="BA1392" s="75"/>
    </row>
    <row r="1393" spans="48:53">
      <c r="AV1393" s="203"/>
      <c r="AW1393" s="75"/>
      <c r="AX1393" s="75"/>
      <c r="AY1393" s="94"/>
      <c r="AZ1393" s="75"/>
      <c r="BA1393" s="75"/>
    </row>
    <row r="1394" spans="48:53">
      <c r="AV1394" s="203"/>
      <c r="AW1394" s="75"/>
      <c r="AX1394" s="75"/>
      <c r="AY1394" s="94"/>
      <c r="AZ1394" s="75"/>
      <c r="BA1394" s="75"/>
    </row>
    <row r="1395" spans="48:53">
      <c r="AV1395" s="203"/>
      <c r="AW1395" s="75"/>
      <c r="AX1395" s="75"/>
      <c r="AY1395" s="94"/>
      <c r="AZ1395" s="75"/>
      <c r="BA1395" s="75"/>
    </row>
    <row r="1396" spans="48:53">
      <c r="AV1396" s="203"/>
      <c r="AW1396" s="75"/>
      <c r="AX1396" s="75"/>
      <c r="AY1396" s="94"/>
      <c r="AZ1396" s="75"/>
      <c r="BA1396" s="75"/>
    </row>
    <row r="1397" spans="48:53">
      <c r="AV1397" s="203"/>
      <c r="AW1397" s="75"/>
      <c r="AX1397" s="75"/>
      <c r="AY1397" s="94"/>
      <c r="AZ1397" s="75"/>
      <c r="BA1397" s="75"/>
    </row>
    <row r="1398" spans="48:53">
      <c r="AV1398" s="203"/>
      <c r="AW1398" s="75"/>
      <c r="AX1398" s="75"/>
      <c r="AY1398" s="94"/>
      <c r="AZ1398" s="75"/>
      <c r="BA1398" s="75"/>
    </row>
    <row r="1399" spans="48:53">
      <c r="AV1399" s="203"/>
      <c r="AW1399" s="75"/>
      <c r="AX1399" s="75"/>
      <c r="AY1399" s="94"/>
      <c r="AZ1399" s="75"/>
      <c r="BA1399" s="75"/>
    </row>
    <row r="1400" spans="48:53">
      <c r="AV1400" s="203"/>
      <c r="AW1400" s="75"/>
      <c r="AX1400" s="75"/>
      <c r="AY1400" s="94"/>
      <c r="AZ1400" s="75"/>
      <c r="BA1400" s="75"/>
    </row>
    <row r="1401" spans="48:53">
      <c r="AV1401" s="203"/>
      <c r="AW1401" s="75"/>
      <c r="AX1401" s="75"/>
      <c r="AY1401" s="94"/>
      <c r="AZ1401" s="75"/>
      <c r="BA1401" s="75"/>
    </row>
    <row r="1402" spans="48:53">
      <c r="AV1402" s="203"/>
      <c r="AW1402" s="75"/>
      <c r="AX1402" s="75"/>
      <c r="AY1402" s="94"/>
      <c r="AZ1402" s="75"/>
      <c r="BA1402" s="75"/>
    </row>
    <row r="1403" spans="48:53">
      <c r="AV1403" s="203"/>
      <c r="AW1403" s="75"/>
      <c r="AX1403" s="75"/>
      <c r="AY1403" s="94"/>
      <c r="AZ1403" s="75"/>
      <c r="BA1403" s="75"/>
    </row>
    <row r="1404" spans="48:53">
      <c r="AV1404" s="203"/>
      <c r="AW1404" s="75"/>
      <c r="AX1404" s="75"/>
      <c r="AY1404" s="94"/>
      <c r="AZ1404" s="75"/>
      <c r="BA1404" s="75"/>
    </row>
    <row r="1405" spans="48:53">
      <c r="AV1405" s="203"/>
      <c r="AW1405" s="75"/>
      <c r="AX1405" s="75"/>
      <c r="AY1405" s="94"/>
      <c r="AZ1405" s="75"/>
      <c r="BA1405" s="75"/>
    </row>
    <row r="1406" spans="48:53">
      <c r="AV1406" s="203"/>
      <c r="AW1406" s="75"/>
      <c r="AX1406" s="75"/>
      <c r="AY1406" s="94"/>
      <c r="AZ1406" s="75"/>
      <c r="BA1406" s="75"/>
    </row>
    <row r="1407" spans="48:53">
      <c r="AV1407" s="203"/>
      <c r="AW1407" s="75"/>
      <c r="AX1407" s="75"/>
      <c r="AY1407" s="94"/>
      <c r="AZ1407" s="75"/>
      <c r="BA1407" s="75"/>
    </row>
    <row r="1408" spans="48:53">
      <c r="AV1408" s="203"/>
      <c r="AW1408" s="75"/>
      <c r="AX1408" s="75"/>
      <c r="AY1408" s="94"/>
      <c r="AZ1408" s="75"/>
      <c r="BA1408" s="75"/>
    </row>
    <row r="1409" spans="48:53">
      <c r="AV1409" s="203"/>
      <c r="AW1409" s="75"/>
      <c r="AX1409" s="75"/>
      <c r="AY1409" s="94"/>
      <c r="AZ1409" s="75"/>
      <c r="BA1409" s="75"/>
    </row>
    <row r="1410" spans="48:53">
      <c r="AV1410" s="203"/>
      <c r="AW1410" s="75"/>
      <c r="AX1410" s="75"/>
      <c r="AY1410" s="94"/>
      <c r="AZ1410" s="75"/>
      <c r="BA1410" s="75"/>
    </row>
    <row r="1411" spans="48:53">
      <c r="AV1411" s="203"/>
      <c r="AW1411" s="75"/>
      <c r="AX1411" s="75"/>
      <c r="AY1411" s="94"/>
      <c r="AZ1411" s="75"/>
      <c r="BA1411" s="75"/>
    </row>
    <row r="1412" spans="48:53">
      <c r="AV1412" s="203"/>
      <c r="AW1412" s="75"/>
      <c r="AX1412" s="75"/>
      <c r="AY1412" s="94"/>
      <c r="AZ1412" s="75"/>
      <c r="BA1412" s="75"/>
    </row>
    <row r="1413" spans="48:53">
      <c r="AV1413" s="203"/>
      <c r="AW1413" s="75"/>
      <c r="AX1413" s="75"/>
      <c r="AY1413" s="94"/>
      <c r="AZ1413" s="75"/>
      <c r="BA1413" s="75"/>
    </row>
    <row r="1414" spans="48:53">
      <c r="AV1414" s="203"/>
      <c r="AW1414" s="75"/>
      <c r="AX1414" s="75"/>
      <c r="AY1414" s="94"/>
      <c r="AZ1414" s="75"/>
      <c r="BA1414" s="75"/>
    </row>
    <row r="1415" spans="48:53">
      <c r="AV1415" s="203"/>
      <c r="AW1415" s="75"/>
      <c r="AX1415" s="75"/>
      <c r="AY1415" s="94"/>
      <c r="AZ1415" s="75"/>
      <c r="BA1415" s="75"/>
    </row>
    <row r="1416" spans="48:53">
      <c r="AV1416" s="203"/>
      <c r="AW1416" s="75"/>
      <c r="AX1416" s="75"/>
      <c r="AY1416" s="94"/>
      <c r="AZ1416" s="75"/>
      <c r="BA1416" s="75"/>
    </row>
    <row r="1417" spans="48:53">
      <c r="AV1417" s="203"/>
      <c r="AW1417" s="75"/>
      <c r="AX1417" s="75"/>
      <c r="AY1417" s="94"/>
      <c r="AZ1417" s="75"/>
      <c r="BA1417" s="75"/>
    </row>
    <row r="1418" spans="48:53">
      <c r="AV1418" s="203"/>
      <c r="AW1418" s="75"/>
      <c r="AX1418" s="75"/>
      <c r="AY1418" s="94"/>
      <c r="AZ1418" s="75"/>
      <c r="BA1418" s="75"/>
    </row>
    <row r="1419" spans="48:53">
      <c r="AV1419" s="203"/>
      <c r="AW1419" s="75"/>
      <c r="AX1419" s="75"/>
      <c r="AY1419" s="94"/>
      <c r="AZ1419" s="75"/>
      <c r="BA1419" s="75"/>
    </row>
    <row r="1420" spans="48:53">
      <c r="AV1420" s="203"/>
      <c r="AW1420" s="75"/>
      <c r="AX1420" s="75"/>
      <c r="AY1420" s="94"/>
      <c r="AZ1420" s="75"/>
      <c r="BA1420" s="75"/>
    </row>
    <row r="1421" spans="48:53">
      <c r="AV1421" s="203"/>
      <c r="AW1421" s="75"/>
      <c r="AX1421" s="75"/>
      <c r="AY1421" s="94"/>
      <c r="AZ1421" s="75"/>
      <c r="BA1421" s="75"/>
    </row>
    <row r="1422" spans="48:53">
      <c r="AV1422" s="203"/>
      <c r="AW1422" s="75"/>
      <c r="AX1422" s="75"/>
      <c r="AY1422" s="94"/>
      <c r="AZ1422" s="75"/>
      <c r="BA1422" s="75"/>
    </row>
    <row r="1423" spans="48:53">
      <c r="AV1423" s="203"/>
      <c r="AW1423" s="75"/>
      <c r="AX1423" s="75"/>
      <c r="AY1423" s="94"/>
      <c r="AZ1423" s="75"/>
      <c r="BA1423" s="75"/>
    </row>
    <row r="1424" spans="48:53">
      <c r="AV1424" s="203"/>
      <c r="AW1424" s="75"/>
      <c r="AX1424" s="75"/>
      <c r="AY1424" s="94"/>
      <c r="AZ1424" s="75"/>
      <c r="BA1424" s="75"/>
    </row>
    <row r="1425" spans="48:53">
      <c r="AV1425" s="203"/>
      <c r="AW1425" s="75"/>
      <c r="AX1425" s="75"/>
      <c r="AY1425" s="94"/>
      <c r="AZ1425" s="75"/>
      <c r="BA1425" s="75"/>
    </row>
    <row r="1426" spans="48:53">
      <c r="AV1426" s="203"/>
      <c r="AW1426" s="75"/>
      <c r="AX1426" s="75"/>
      <c r="AY1426" s="94"/>
      <c r="AZ1426" s="75"/>
      <c r="BA1426" s="75"/>
    </row>
    <row r="1427" spans="48:53">
      <c r="AV1427" s="203"/>
      <c r="AW1427" s="75"/>
      <c r="AX1427" s="75"/>
      <c r="AY1427" s="94"/>
      <c r="AZ1427" s="75"/>
      <c r="BA1427" s="75"/>
    </row>
    <row r="1428" spans="48:53">
      <c r="AV1428" s="203"/>
      <c r="AW1428" s="75"/>
      <c r="AX1428" s="75"/>
      <c r="AY1428" s="94"/>
      <c r="AZ1428" s="75"/>
      <c r="BA1428" s="75"/>
    </row>
    <row r="1429" spans="48:53">
      <c r="AV1429" s="203"/>
      <c r="AW1429" s="75"/>
      <c r="AX1429" s="75"/>
      <c r="AY1429" s="94"/>
      <c r="AZ1429" s="75"/>
      <c r="BA1429" s="75"/>
    </row>
    <row r="1430" spans="48:53">
      <c r="AV1430" s="203"/>
      <c r="AW1430" s="75"/>
      <c r="AX1430" s="75"/>
      <c r="AY1430" s="94"/>
      <c r="AZ1430" s="75"/>
      <c r="BA1430" s="75"/>
    </row>
    <row r="1431" spans="48:53">
      <c r="AV1431" s="203"/>
      <c r="AW1431" s="75"/>
      <c r="AX1431" s="75"/>
      <c r="AY1431" s="94"/>
      <c r="AZ1431" s="75"/>
      <c r="BA1431" s="75"/>
    </row>
    <row r="1432" spans="48:53">
      <c r="AV1432" s="203"/>
      <c r="AW1432" s="75"/>
      <c r="AX1432" s="75"/>
      <c r="AY1432" s="94"/>
      <c r="AZ1432" s="75"/>
      <c r="BA1432" s="75"/>
    </row>
    <row r="1433" spans="48:53">
      <c r="AV1433" s="203"/>
      <c r="AW1433" s="75"/>
      <c r="AX1433" s="75"/>
      <c r="AY1433" s="94"/>
      <c r="AZ1433" s="75"/>
      <c r="BA1433" s="75"/>
    </row>
    <row r="1434" spans="48:53">
      <c r="AV1434" s="203"/>
      <c r="AW1434" s="75"/>
      <c r="AX1434" s="75"/>
      <c r="AY1434" s="94"/>
      <c r="AZ1434" s="75"/>
      <c r="BA1434" s="75"/>
    </row>
    <row r="1435" spans="48:53">
      <c r="AV1435" s="203"/>
      <c r="AW1435" s="75"/>
      <c r="AX1435" s="75"/>
      <c r="AY1435" s="94"/>
      <c r="AZ1435" s="75"/>
      <c r="BA1435" s="75"/>
    </row>
    <row r="1436" spans="48:53">
      <c r="AV1436" s="203"/>
      <c r="AW1436" s="75"/>
      <c r="AX1436" s="75"/>
      <c r="AY1436" s="94"/>
      <c r="AZ1436" s="75"/>
      <c r="BA1436" s="75"/>
    </row>
    <row r="1437" spans="48:53">
      <c r="AV1437" s="203"/>
      <c r="AW1437" s="75"/>
      <c r="AX1437" s="75"/>
      <c r="AY1437" s="94"/>
      <c r="AZ1437" s="75"/>
      <c r="BA1437" s="75"/>
    </row>
    <row r="1438" spans="48:53">
      <c r="AV1438" s="203"/>
      <c r="AW1438" s="75"/>
      <c r="AX1438" s="75"/>
      <c r="AY1438" s="94"/>
      <c r="AZ1438" s="75"/>
      <c r="BA1438" s="75"/>
    </row>
    <row r="1439" spans="48:53">
      <c r="AV1439" s="203"/>
      <c r="AW1439" s="75"/>
      <c r="AX1439" s="75"/>
      <c r="AY1439" s="94"/>
      <c r="AZ1439" s="75"/>
      <c r="BA1439" s="75"/>
    </row>
    <row r="1440" spans="48:53">
      <c r="AV1440" s="203"/>
      <c r="AW1440" s="75"/>
      <c r="AX1440" s="75"/>
      <c r="AY1440" s="94"/>
      <c r="AZ1440" s="75"/>
      <c r="BA1440" s="75"/>
    </row>
    <row r="1441" spans="48:53">
      <c r="AV1441" s="203"/>
      <c r="AW1441" s="75"/>
      <c r="AX1441" s="75"/>
      <c r="AY1441" s="94"/>
      <c r="AZ1441" s="75"/>
      <c r="BA1441" s="75"/>
    </row>
    <row r="1442" spans="48:53">
      <c r="AV1442" s="203"/>
      <c r="AW1442" s="75"/>
      <c r="AX1442" s="75"/>
      <c r="AY1442" s="94"/>
      <c r="AZ1442" s="75"/>
      <c r="BA1442" s="75"/>
    </row>
    <row r="1443" spans="48:53">
      <c r="AV1443" s="203"/>
      <c r="AW1443" s="75"/>
      <c r="AX1443" s="75"/>
      <c r="AY1443" s="94"/>
      <c r="AZ1443" s="75"/>
      <c r="BA1443" s="75"/>
    </row>
    <row r="1444" spans="48:53">
      <c r="AV1444" s="203"/>
      <c r="AW1444" s="75"/>
      <c r="AX1444" s="75"/>
      <c r="AY1444" s="94"/>
      <c r="AZ1444" s="75"/>
      <c r="BA1444" s="75"/>
    </row>
    <row r="1445" spans="48:53">
      <c r="AV1445" s="203"/>
      <c r="AW1445" s="75"/>
      <c r="AX1445" s="75"/>
      <c r="AY1445" s="94"/>
      <c r="AZ1445" s="75"/>
      <c r="BA1445" s="75"/>
    </row>
    <row r="1446" spans="48:53">
      <c r="AV1446" s="203"/>
      <c r="AW1446" s="75"/>
      <c r="AX1446" s="75"/>
      <c r="AY1446" s="94"/>
      <c r="AZ1446" s="75"/>
      <c r="BA1446" s="75"/>
    </row>
    <row r="1447" spans="48:53">
      <c r="AV1447" s="203"/>
      <c r="AW1447" s="75"/>
      <c r="AX1447" s="75"/>
      <c r="AY1447" s="94"/>
      <c r="AZ1447" s="75"/>
      <c r="BA1447" s="75"/>
    </row>
    <row r="1448" spans="48:53">
      <c r="AV1448" s="203"/>
      <c r="AW1448" s="75"/>
      <c r="AX1448" s="75"/>
      <c r="AY1448" s="94"/>
      <c r="AZ1448" s="75"/>
      <c r="BA1448" s="75"/>
    </row>
    <row r="1449" spans="48:53">
      <c r="AV1449" s="203"/>
      <c r="AW1449" s="75"/>
      <c r="AX1449" s="75"/>
      <c r="AY1449" s="94"/>
      <c r="AZ1449" s="75"/>
      <c r="BA1449" s="75"/>
    </row>
    <row r="1450" spans="48:53">
      <c r="AV1450" s="203"/>
      <c r="AW1450" s="75"/>
      <c r="AX1450" s="75"/>
      <c r="AY1450" s="94"/>
      <c r="AZ1450" s="75"/>
      <c r="BA1450" s="75"/>
    </row>
    <row r="1451" spans="48:53">
      <c r="AV1451" s="203"/>
      <c r="AW1451" s="75"/>
      <c r="AX1451" s="75"/>
      <c r="AY1451" s="94"/>
      <c r="AZ1451" s="75"/>
      <c r="BA1451" s="75"/>
    </row>
    <row r="1452" spans="48:53">
      <c r="AV1452" s="203"/>
      <c r="AW1452" s="75"/>
      <c r="AX1452" s="75"/>
      <c r="AY1452" s="94"/>
      <c r="AZ1452" s="75"/>
      <c r="BA1452" s="75"/>
    </row>
    <row r="1453" spans="48:53">
      <c r="AV1453" s="203"/>
      <c r="AW1453" s="75"/>
      <c r="AX1453" s="75"/>
      <c r="AY1453" s="94"/>
      <c r="AZ1453" s="75"/>
      <c r="BA1453" s="75"/>
    </row>
    <row r="1454" spans="48:53">
      <c r="AV1454" s="203"/>
      <c r="AW1454" s="75"/>
      <c r="AX1454" s="75"/>
      <c r="AY1454" s="94"/>
      <c r="AZ1454" s="75"/>
      <c r="BA1454" s="75"/>
    </row>
    <row r="1455" spans="48:53">
      <c r="AV1455" s="203"/>
      <c r="AW1455" s="75"/>
      <c r="AX1455" s="75"/>
      <c r="AY1455" s="94"/>
      <c r="AZ1455" s="75"/>
      <c r="BA1455" s="75"/>
    </row>
    <row r="1456" spans="48:53">
      <c r="AV1456" s="203"/>
      <c r="AW1456" s="75"/>
      <c r="AX1456" s="75"/>
      <c r="AY1456" s="94"/>
      <c r="AZ1456" s="75"/>
      <c r="BA1456" s="75"/>
    </row>
    <row r="1457" spans="48:53">
      <c r="AV1457" s="203"/>
      <c r="AW1457" s="75"/>
      <c r="AX1457" s="75"/>
      <c r="AY1457" s="94"/>
      <c r="AZ1457" s="75"/>
      <c r="BA1457" s="75"/>
    </row>
    <row r="1458" spans="48:53">
      <c r="AV1458" s="203"/>
      <c r="AW1458" s="75"/>
      <c r="AX1458" s="75"/>
      <c r="AY1458" s="94"/>
      <c r="AZ1458" s="75"/>
      <c r="BA1458" s="75"/>
    </row>
    <row r="1459" spans="48:53">
      <c r="AV1459" s="203"/>
      <c r="AW1459" s="75"/>
      <c r="AX1459" s="75"/>
      <c r="AY1459" s="94"/>
      <c r="AZ1459" s="75"/>
      <c r="BA1459" s="75"/>
    </row>
    <row r="1460" spans="48:53">
      <c r="AV1460" s="203"/>
      <c r="AW1460" s="75"/>
      <c r="AX1460" s="75"/>
      <c r="AY1460" s="94"/>
      <c r="AZ1460" s="75"/>
      <c r="BA1460" s="75"/>
    </row>
    <row r="1461" spans="48:53">
      <c r="AV1461" s="203"/>
      <c r="AW1461" s="75"/>
      <c r="AX1461" s="75"/>
      <c r="AY1461" s="94"/>
      <c r="AZ1461" s="75"/>
      <c r="BA1461" s="75"/>
    </row>
    <row r="1462" spans="48:53">
      <c r="AV1462" s="203"/>
      <c r="AW1462" s="75"/>
      <c r="AX1462" s="75"/>
      <c r="AY1462" s="94"/>
      <c r="AZ1462" s="75"/>
      <c r="BA1462" s="75"/>
    </row>
    <row r="1463" spans="48:53">
      <c r="AV1463" s="203"/>
      <c r="AW1463" s="75"/>
      <c r="AX1463" s="75"/>
      <c r="AY1463" s="94"/>
      <c r="AZ1463" s="75"/>
      <c r="BA1463" s="75"/>
    </row>
    <row r="1464" spans="48:53">
      <c r="AV1464" s="203"/>
      <c r="AW1464" s="75"/>
      <c r="AX1464" s="75"/>
      <c r="AY1464" s="94"/>
      <c r="AZ1464" s="75"/>
      <c r="BA1464" s="75"/>
    </row>
    <row r="1465" spans="48:53">
      <c r="AV1465" s="203"/>
      <c r="AW1465" s="75"/>
      <c r="AX1465" s="75"/>
      <c r="AY1465" s="94"/>
      <c r="AZ1465" s="75"/>
      <c r="BA1465" s="75"/>
    </row>
    <row r="1466" spans="48:53">
      <c r="AV1466" s="203"/>
      <c r="AW1466" s="75"/>
      <c r="AX1466" s="75"/>
      <c r="AY1466" s="94"/>
      <c r="AZ1466" s="75"/>
      <c r="BA1466" s="75"/>
    </row>
    <row r="1467" spans="48:53">
      <c r="AV1467" s="203"/>
      <c r="AW1467" s="75"/>
      <c r="AX1467" s="75"/>
      <c r="AY1467" s="94"/>
      <c r="AZ1467" s="75"/>
      <c r="BA1467" s="75"/>
    </row>
    <row r="1468" spans="48:53">
      <c r="AV1468" s="203"/>
      <c r="AW1468" s="75"/>
      <c r="AX1468" s="75"/>
      <c r="AY1468" s="94"/>
      <c r="AZ1468" s="75"/>
      <c r="BA1468" s="75"/>
    </row>
    <row r="1469" spans="48:53">
      <c r="AV1469" s="203"/>
      <c r="AW1469" s="75"/>
      <c r="AX1469" s="75"/>
      <c r="AY1469" s="94"/>
      <c r="AZ1469" s="75"/>
      <c r="BA1469" s="75"/>
    </row>
    <row r="1470" spans="48:53">
      <c r="AV1470" s="203"/>
      <c r="AW1470" s="75"/>
      <c r="AX1470" s="75"/>
      <c r="AY1470" s="94"/>
      <c r="AZ1470" s="75"/>
      <c r="BA1470" s="75"/>
    </row>
    <row r="1471" spans="48:53">
      <c r="AV1471" s="203"/>
      <c r="AW1471" s="75"/>
      <c r="AX1471" s="75"/>
      <c r="AY1471" s="94"/>
      <c r="AZ1471" s="75"/>
      <c r="BA1471" s="75"/>
    </row>
    <row r="1472" spans="48:53">
      <c r="AV1472" s="203"/>
      <c r="AW1472" s="75"/>
      <c r="AX1472" s="75"/>
      <c r="AY1472" s="94"/>
      <c r="AZ1472" s="75"/>
      <c r="BA1472" s="75"/>
    </row>
    <row r="1473" spans="48:53">
      <c r="AV1473" s="203"/>
      <c r="AW1473" s="75"/>
      <c r="AX1473" s="75"/>
      <c r="AY1473" s="94"/>
      <c r="AZ1473" s="75"/>
      <c r="BA1473" s="75"/>
    </row>
    <row r="1474" spans="48:53">
      <c r="AV1474" s="203"/>
      <c r="AW1474" s="75"/>
      <c r="AX1474" s="75"/>
      <c r="AY1474" s="94"/>
      <c r="AZ1474" s="75"/>
      <c r="BA1474" s="75"/>
    </row>
    <row r="1475" spans="48:53">
      <c r="AV1475" s="203"/>
      <c r="AW1475" s="75"/>
      <c r="AX1475" s="75"/>
      <c r="AY1475" s="94"/>
      <c r="AZ1475" s="75"/>
      <c r="BA1475" s="75"/>
    </row>
    <row r="1476" spans="48:53">
      <c r="AV1476" s="203"/>
      <c r="AW1476" s="75"/>
      <c r="AX1476" s="75"/>
      <c r="AY1476" s="94"/>
      <c r="AZ1476" s="75"/>
      <c r="BA1476" s="75"/>
    </row>
    <row r="1477" spans="48:53">
      <c r="AV1477" s="203"/>
      <c r="AW1477" s="75"/>
      <c r="AX1477" s="75"/>
      <c r="AY1477" s="94"/>
      <c r="AZ1477" s="75"/>
      <c r="BA1477" s="75"/>
    </row>
    <row r="1478" spans="48:53">
      <c r="AV1478" s="203"/>
      <c r="AW1478" s="75"/>
      <c r="AX1478" s="75"/>
      <c r="AY1478" s="94"/>
      <c r="AZ1478" s="75"/>
      <c r="BA1478" s="75"/>
    </row>
    <row r="1479" spans="48:53">
      <c r="AV1479" s="203"/>
      <c r="AW1479" s="75"/>
      <c r="AX1479" s="75"/>
      <c r="AY1479" s="94"/>
      <c r="AZ1479" s="75"/>
      <c r="BA1479" s="75"/>
    </row>
    <row r="1480" spans="48:53">
      <c r="AV1480" s="203"/>
      <c r="AW1480" s="75"/>
      <c r="AX1480" s="75"/>
      <c r="AY1480" s="94"/>
      <c r="AZ1480" s="75"/>
      <c r="BA1480" s="75"/>
    </row>
    <row r="1481" spans="48:53">
      <c r="AV1481" s="203"/>
      <c r="AW1481" s="75"/>
      <c r="AX1481" s="75"/>
      <c r="AY1481" s="94"/>
      <c r="AZ1481" s="75"/>
      <c r="BA1481" s="75"/>
    </row>
    <row r="1482" spans="48:53">
      <c r="AV1482" s="203"/>
      <c r="AW1482" s="75"/>
      <c r="AX1482" s="75"/>
      <c r="AY1482" s="94"/>
      <c r="AZ1482" s="75"/>
      <c r="BA1482" s="75"/>
    </row>
    <row r="1483" spans="48:53">
      <c r="AV1483" s="203"/>
      <c r="AW1483" s="75"/>
      <c r="AX1483" s="75"/>
      <c r="AY1483" s="94"/>
      <c r="AZ1483" s="75"/>
      <c r="BA1483" s="75"/>
    </row>
    <row r="1484" spans="48:53">
      <c r="AV1484" s="203"/>
      <c r="AW1484" s="75"/>
      <c r="AX1484" s="75"/>
      <c r="AY1484" s="94"/>
      <c r="AZ1484" s="75"/>
      <c r="BA1484" s="75"/>
    </row>
    <row r="1485" spans="48:53">
      <c r="AV1485" s="203"/>
      <c r="AW1485" s="75"/>
      <c r="AX1485" s="75"/>
      <c r="AY1485" s="94"/>
      <c r="AZ1485" s="75"/>
      <c r="BA1485" s="75"/>
    </row>
    <row r="1486" spans="48:53">
      <c r="AV1486" s="203"/>
      <c r="AW1486" s="75"/>
      <c r="AX1486" s="75"/>
      <c r="AY1486" s="94"/>
      <c r="AZ1486" s="75"/>
      <c r="BA1486" s="75"/>
    </row>
    <row r="1487" spans="48:53">
      <c r="AV1487" s="203"/>
      <c r="AW1487" s="75"/>
      <c r="AX1487" s="75"/>
      <c r="AY1487" s="94"/>
      <c r="AZ1487" s="75"/>
      <c r="BA1487" s="75"/>
    </row>
    <row r="1488" spans="48:53">
      <c r="AV1488" s="203"/>
      <c r="AW1488" s="75"/>
      <c r="AX1488" s="75"/>
      <c r="AY1488" s="94"/>
      <c r="AZ1488" s="75"/>
      <c r="BA1488" s="75"/>
    </row>
    <row r="1489" spans="48:53">
      <c r="AV1489" s="203"/>
      <c r="AW1489" s="75"/>
      <c r="AX1489" s="75"/>
      <c r="AY1489" s="94"/>
      <c r="AZ1489" s="75"/>
      <c r="BA1489" s="75"/>
    </row>
    <row r="1490" spans="48:53">
      <c r="AV1490" s="203"/>
      <c r="AW1490" s="75"/>
      <c r="AX1490" s="75"/>
      <c r="AY1490" s="94"/>
      <c r="AZ1490" s="75"/>
      <c r="BA1490" s="75"/>
    </row>
    <row r="1491" spans="48:53">
      <c r="AV1491" s="203"/>
      <c r="AW1491" s="75"/>
      <c r="AX1491" s="75"/>
      <c r="AY1491" s="94"/>
      <c r="AZ1491" s="75"/>
      <c r="BA1491" s="75"/>
    </row>
    <row r="1492" spans="48:53">
      <c r="AV1492" s="203"/>
      <c r="AW1492" s="75"/>
      <c r="AX1492" s="75"/>
      <c r="AY1492" s="94"/>
      <c r="AZ1492" s="75"/>
      <c r="BA1492" s="75"/>
    </row>
    <row r="1493" spans="48:53">
      <c r="AV1493" s="203"/>
      <c r="AW1493" s="75"/>
      <c r="AX1493" s="75"/>
      <c r="AY1493" s="94"/>
      <c r="AZ1493" s="75"/>
      <c r="BA1493" s="75"/>
    </row>
    <row r="1494" spans="48:53">
      <c r="AV1494" s="203"/>
      <c r="AW1494" s="75"/>
      <c r="AX1494" s="75"/>
      <c r="AY1494" s="94"/>
      <c r="AZ1494" s="75"/>
      <c r="BA1494" s="75"/>
    </row>
    <row r="1495" spans="48:53">
      <c r="AV1495" s="203"/>
      <c r="AW1495" s="75"/>
      <c r="AX1495" s="75"/>
      <c r="AY1495" s="94"/>
      <c r="AZ1495" s="75"/>
      <c r="BA1495" s="75"/>
    </row>
    <row r="1496" spans="48:53">
      <c r="AV1496" s="203"/>
      <c r="AW1496" s="75"/>
      <c r="AX1496" s="75"/>
      <c r="AY1496" s="94"/>
      <c r="AZ1496" s="75"/>
      <c r="BA1496" s="75"/>
    </row>
    <row r="1497" spans="48:53">
      <c r="AV1497" s="203"/>
      <c r="AW1497" s="75"/>
      <c r="AX1497" s="75"/>
      <c r="AY1497" s="94"/>
      <c r="AZ1497" s="75"/>
      <c r="BA1497" s="75"/>
    </row>
    <row r="1498" spans="48:53">
      <c r="AV1498" s="203"/>
      <c r="AW1498" s="75"/>
      <c r="AX1498" s="75"/>
      <c r="AY1498" s="94"/>
      <c r="AZ1498" s="75"/>
      <c r="BA1498" s="75"/>
    </row>
    <row r="1499" spans="48:53">
      <c r="AV1499" s="203"/>
      <c r="AW1499" s="75"/>
      <c r="AX1499" s="75"/>
      <c r="AY1499" s="94"/>
      <c r="AZ1499" s="75"/>
      <c r="BA1499" s="75"/>
    </row>
    <row r="1500" spans="48:53">
      <c r="AV1500" s="203"/>
      <c r="AW1500" s="75"/>
      <c r="AX1500" s="75"/>
      <c r="AY1500" s="94"/>
      <c r="AZ1500" s="75"/>
      <c r="BA1500" s="75"/>
    </row>
    <row r="1501" spans="48:53">
      <c r="AV1501" s="203"/>
      <c r="AW1501" s="75"/>
      <c r="AX1501" s="75"/>
      <c r="AY1501" s="94"/>
      <c r="AZ1501" s="75"/>
      <c r="BA1501" s="75"/>
    </row>
    <row r="1502" spans="48:53">
      <c r="AV1502" s="203"/>
      <c r="AW1502" s="75"/>
      <c r="AX1502" s="75"/>
      <c r="AY1502" s="94"/>
      <c r="AZ1502" s="75"/>
      <c r="BA1502" s="75"/>
    </row>
    <row r="1503" spans="48:53">
      <c r="AV1503" s="203"/>
      <c r="AW1503" s="75"/>
      <c r="AX1503" s="75"/>
      <c r="AY1503" s="94"/>
      <c r="AZ1503" s="75"/>
      <c r="BA1503" s="75"/>
    </row>
    <row r="1504" spans="48:53">
      <c r="AV1504" s="203"/>
      <c r="AW1504" s="75"/>
      <c r="AX1504" s="75"/>
      <c r="AY1504" s="94"/>
      <c r="AZ1504" s="75"/>
      <c r="BA1504" s="75"/>
    </row>
    <row r="1505" spans="48:53">
      <c r="AV1505" s="203"/>
      <c r="AW1505" s="75"/>
      <c r="AX1505" s="75"/>
      <c r="AY1505" s="94"/>
      <c r="AZ1505" s="75"/>
      <c r="BA1505" s="75"/>
    </row>
    <row r="1506" spans="48:53">
      <c r="AV1506" s="203"/>
      <c r="AW1506" s="75"/>
      <c r="AX1506" s="75"/>
      <c r="AY1506" s="94"/>
      <c r="AZ1506" s="75"/>
      <c r="BA1506" s="75"/>
    </row>
    <row r="1507" spans="48:53">
      <c r="AV1507" s="203"/>
      <c r="AW1507" s="75"/>
      <c r="AX1507" s="75"/>
      <c r="AY1507" s="94"/>
      <c r="AZ1507" s="75"/>
      <c r="BA1507" s="75"/>
    </row>
    <row r="1508" spans="48:53">
      <c r="AV1508" s="203"/>
      <c r="AW1508" s="75"/>
      <c r="AX1508" s="75"/>
      <c r="AY1508" s="94"/>
      <c r="AZ1508" s="75"/>
      <c r="BA1508" s="75"/>
    </row>
    <row r="1509" spans="48:53">
      <c r="AV1509" s="203"/>
      <c r="AW1509" s="75"/>
      <c r="AX1509" s="75"/>
      <c r="AY1509" s="94"/>
      <c r="AZ1509" s="75"/>
      <c r="BA1509" s="75"/>
    </row>
    <row r="1510" spans="48:53">
      <c r="AV1510" s="203"/>
      <c r="AW1510" s="75"/>
      <c r="AX1510" s="75"/>
      <c r="AY1510" s="94"/>
      <c r="AZ1510" s="75"/>
      <c r="BA1510" s="75"/>
    </row>
    <row r="1511" spans="48:53">
      <c r="AV1511" s="203"/>
      <c r="AW1511" s="75"/>
      <c r="AX1511" s="75"/>
      <c r="AY1511" s="94"/>
      <c r="AZ1511" s="75"/>
      <c r="BA1511" s="75"/>
    </row>
    <row r="1512" spans="48:53">
      <c r="AV1512" s="203"/>
      <c r="AW1512" s="75"/>
      <c r="AX1512" s="75"/>
      <c r="AY1512" s="94"/>
      <c r="AZ1512" s="75"/>
      <c r="BA1512" s="75"/>
    </row>
    <row r="1513" spans="48:53">
      <c r="AV1513" s="203"/>
      <c r="AW1513" s="75"/>
      <c r="AX1513" s="75"/>
      <c r="AY1513" s="94"/>
      <c r="AZ1513" s="75"/>
      <c r="BA1513" s="75"/>
    </row>
    <row r="1514" spans="48:53">
      <c r="AV1514" s="203"/>
      <c r="AW1514" s="75"/>
      <c r="AX1514" s="75"/>
      <c r="AY1514" s="94"/>
      <c r="AZ1514" s="75"/>
      <c r="BA1514" s="75"/>
    </row>
    <row r="1515" spans="48:53">
      <c r="AV1515" s="203"/>
      <c r="AW1515" s="75"/>
      <c r="AX1515" s="75"/>
      <c r="AY1515" s="94"/>
      <c r="AZ1515" s="75"/>
      <c r="BA1515" s="75"/>
    </row>
    <row r="1516" spans="48:53">
      <c r="AV1516" s="203"/>
      <c r="AW1516" s="75"/>
      <c r="AX1516" s="75"/>
      <c r="AY1516" s="94"/>
      <c r="AZ1516" s="75"/>
      <c r="BA1516" s="75"/>
    </row>
    <row r="1517" spans="48:53">
      <c r="AV1517" s="203"/>
      <c r="AW1517" s="75"/>
      <c r="AX1517" s="75"/>
      <c r="AY1517" s="94"/>
      <c r="AZ1517" s="75"/>
      <c r="BA1517" s="75"/>
    </row>
    <row r="1518" spans="48:53">
      <c r="AV1518" s="203"/>
      <c r="AW1518" s="75"/>
      <c r="AX1518" s="75"/>
      <c r="AY1518" s="94"/>
      <c r="AZ1518" s="75"/>
      <c r="BA1518" s="75"/>
    </row>
    <row r="1519" spans="48:53">
      <c r="AV1519" s="203"/>
      <c r="AW1519" s="75"/>
      <c r="AX1519" s="75"/>
      <c r="AY1519" s="94"/>
      <c r="AZ1519" s="75"/>
      <c r="BA1519" s="75"/>
    </row>
    <row r="1520" spans="48:53">
      <c r="AV1520" s="203"/>
      <c r="AW1520" s="75"/>
      <c r="AX1520" s="75"/>
      <c r="AY1520" s="94"/>
      <c r="AZ1520" s="75"/>
      <c r="BA1520" s="75"/>
    </row>
    <row r="1521" spans="48:53">
      <c r="AV1521" s="203"/>
      <c r="AW1521" s="75"/>
      <c r="AX1521" s="75"/>
      <c r="AY1521" s="94"/>
      <c r="AZ1521" s="75"/>
      <c r="BA1521" s="75"/>
    </row>
    <row r="1522" spans="48:53">
      <c r="AV1522" s="203"/>
      <c r="AW1522" s="75"/>
      <c r="AX1522" s="75"/>
      <c r="AY1522" s="94"/>
      <c r="AZ1522" s="75"/>
      <c r="BA1522" s="75"/>
    </row>
    <row r="1523" spans="48:53">
      <c r="AV1523" s="203"/>
      <c r="AW1523" s="75"/>
      <c r="AX1523" s="75"/>
      <c r="AY1523" s="94"/>
      <c r="AZ1523" s="75"/>
      <c r="BA1523" s="75"/>
    </row>
    <row r="1524" spans="48:53">
      <c r="AV1524" s="203"/>
      <c r="AW1524" s="75"/>
      <c r="AX1524" s="75"/>
      <c r="AY1524" s="94"/>
      <c r="AZ1524" s="75"/>
      <c r="BA1524" s="75"/>
    </row>
    <row r="1525" spans="48:53">
      <c r="AV1525" s="203"/>
      <c r="AW1525" s="75"/>
      <c r="AX1525" s="75"/>
      <c r="AY1525" s="94"/>
      <c r="AZ1525" s="75"/>
      <c r="BA1525" s="75"/>
    </row>
    <row r="1526" spans="48:53">
      <c r="AV1526" s="203"/>
      <c r="AW1526" s="75"/>
      <c r="AX1526" s="75"/>
      <c r="AY1526" s="94"/>
      <c r="AZ1526" s="75"/>
      <c r="BA1526" s="75"/>
    </row>
    <row r="1527" spans="48:53">
      <c r="AV1527" s="203"/>
      <c r="AW1527" s="75"/>
      <c r="AX1527" s="75"/>
      <c r="AY1527" s="94"/>
      <c r="AZ1527" s="75"/>
      <c r="BA1527" s="75"/>
    </row>
    <row r="1528" spans="48:53">
      <c r="AV1528" s="203"/>
      <c r="AW1528" s="75"/>
      <c r="AX1528" s="75"/>
      <c r="AY1528" s="94"/>
      <c r="AZ1528" s="75"/>
      <c r="BA1528" s="75"/>
    </row>
    <row r="1529" spans="48:53">
      <c r="AV1529" s="203"/>
      <c r="AW1529" s="75"/>
      <c r="AX1529" s="75"/>
      <c r="AY1529" s="94"/>
      <c r="AZ1529" s="75"/>
      <c r="BA1529" s="75"/>
    </row>
    <row r="1530" spans="48:53">
      <c r="AV1530" s="203"/>
      <c r="AW1530" s="75"/>
      <c r="AX1530" s="75"/>
      <c r="AY1530" s="94"/>
      <c r="AZ1530" s="75"/>
      <c r="BA1530" s="75"/>
    </row>
    <row r="1531" spans="48:53">
      <c r="AV1531" s="203"/>
      <c r="AW1531" s="75"/>
      <c r="AX1531" s="75"/>
      <c r="AY1531" s="94"/>
      <c r="AZ1531" s="75"/>
      <c r="BA1531" s="75"/>
    </row>
    <row r="1532" spans="48:53">
      <c r="AV1532" s="203"/>
      <c r="AW1532" s="75"/>
      <c r="AX1532" s="75"/>
      <c r="AY1532" s="94"/>
      <c r="AZ1532" s="75"/>
      <c r="BA1532" s="75"/>
    </row>
    <row r="1533" spans="48:53">
      <c r="AV1533" s="203"/>
      <c r="AW1533" s="75"/>
      <c r="AX1533" s="75"/>
      <c r="AY1533" s="94"/>
      <c r="AZ1533" s="75"/>
      <c r="BA1533" s="75"/>
    </row>
    <row r="1534" spans="48:53">
      <c r="AV1534" s="203"/>
      <c r="AW1534" s="75"/>
      <c r="AX1534" s="75"/>
      <c r="AY1534" s="94"/>
      <c r="AZ1534" s="75"/>
      <c r="BA1534" s="75"/>
    </row>
    <row r="1535" spans="48:53">
      <c r="AV1535" s="203"/>
      <c r="AW1535" s="75"/>
      <c r="AX1535" s="75"/>
      <c r="AY1535" s="94"/>
      <c r="AZ1535" s="75"/>
      <c r="BA1535" s="75"/>
    </row>
    <row r="1536" spans="48:53">
      <c r="AV1536" s="203"/>
      <c r="AW1536" s="75"/>
      <c r="AX1536" s="75"/>
      <c r="AY1536" s="94"/>
      <c r="AZ1536" s="75"/>
      <c r="BA1536" s="75"/>
    </row>
    <row r="1537" spans="48:53">
      <c r="AV1537" s="203"/>
      <c r="AW1537" s="75"/>
      <c r="AX1537" s="75"/>
      <c r="AY1537" s="94"/>
      <c r="AZ1537" s="75"/>
      <c r="BA1537" s="75"/>
    </row>
    <row r="1538" spans="48:53">
      <c r="AV1538" s="203"/>
      <c r="AW1538" s="75"/>
      <c r="AX1538" s="75"/>
      <c r="AY1538" s="94"/>
      <c r="AZ1538" s="75"/>
      <c r="BA1538" s="75"/>
    </row>
    <row r="1539" spans="48:53">
      <c r="AV1539" s="203"/>
      <c r="AW1539" s="75"/>
      <c r="AX1539" s="75"/>
      <c r="AY1539" s="94"/>
      <c r="AZ1539" s="75"/>
      <c r="BA1539" s="75"/>
    </row>
    <row r="1540" spans="48:53">
      <c r="AV1540" s="203"/>
      <c r="AW1540" s="75"/>
      <c r="AX1540" s="75"/>
      <c r="AY1540" s="94"/>
      <c r="AZ1540" s="75"/>
      <c r="BA1540" s="75"/>
    </row>
    <row r="1541" spans="48:53">
      <c r="AV1541" s="203"/>
      <c r="AW1541" s="75"/>
      <c r="AX1541" s="75"/>
      <c r="AY1541" s="94"/>
      <c r="AZ1541" s="75"/>
      <c r="BA1541" s="75"/>
    </row>
    <row r="1542" spans="48:53">
      <c r="AV1542" s="203"/>
      <c r="AW1542" s="75"/>
      <c r="AX1542" s="75"/>
      <c r="AY1542" s="94"/>
      <c r="AZ1542" s="75"/>
      <c r="BA1542" s="75"/>
    </row>
    <row r="1543" spans="48:53">
      <c r="AV1543" s="203"/>
      <c r="AW1543" s="75"/>
      <c r="AX1543" s="75"/>
      <c r="AY1543" s="94"/>
      <c r="AZ1543" s="75"/>
      <c r="BA1543" s="75"/>
    </row>
    <row r="1544" spans="48:53">
      <c r="AV1544" s="203"/>
      <c r="AW1544" s="75"/>
      <c r="AX1544" s="75"/>
      <c r="AY1544" s="94"/>
      <c r="AZ1544" s="75"/>
      <c r="BA1544" s="75"/>
    </row>
    <row r="1545" spans="48:53">
      <c r="AV1545" s="203"/>
      <c r="AW1545" s="75"/>
      <c r="AX1545" s="75"/>
      <c r="AY1545" s="94"/>
      <c r="AZ1545" s="75"/>
      <c r="BA1545" s="75"/>
    </row>
    <row r="1546" spans="48:53">
      <c r="AV1546" s="203"/>
      <c r="AW1546" s="75"/>
      <c r="AX1546" s="75"/>
      <c r="AY1546" s="94"/>
      <c r="AZ1546" s="75"/>
      <c r="BA1546" s="75"/>
    </row>
    <row r="1547" spans="48:53">
      <c r="AV1547" s="203"/>
      <c r="AW1547" s="75"/>
      <c r="AX1547" s="75"/>
      <c r="AY1547" s="94"/>
      <c r="AZ1547" s="75"/>
      <c r="BA1547" s="75"/>
    </row>
    <row r="1548" spans="48:53">
      <c r="AV1548" s="203"/>
      <c r="AW1548" s="75"/>
      <c r="AX1548" s="75"/>
      <c r="AY1548" s="94"/>
      <c r="AZ1548" s="75"/>
      <c r="BA1548" s="75"/>
    </row>
    <row r="1549" spans="48:53">
      <c r="AV1549" s="203"/>
      <c r="AW1549" s="75"/>
      <c r="AX1549" s="75"/>
      <c r="AY1549" s="94"/>
      <c r="AZ1549" s="75"/>
      <c r="BA1549" s="75"/>
    </row>
    <row r="1550" spans="48:53">
      <c r="AV1550" s="203"/>
      <c r="AW1550" s="75"/>
      <c r="AX1550" s="75"/>
      <c r="AY1550" s="94"/>
      <c r="AZ1550" s="75"/>
      <c r="BA1550" s="75"/>
    </row>
    <row r="1551" spans="48:53">
      <c r="AV1551" s="203"/>
      <c r="AW1551" s="75"/>
      <c r="AX1551" s="75"/>
      <c r="AY1551" s="94"/>
      <c r="AZ1551" s="75"/>
      <c r="BA1551" s="75"/>
    </row>
    <row r="1552" spans="48:53">
      <c r="AV1552" s="203"/>
      <c r="AW1552" s="75"/>
      <c r="AX1552" s="75"/>
      <c r="AY1552" s="94"/>
      <c r="AZ1552" s="75"/>
      <c r="BA1552" s="75"/>
    </row>
    <row r="1553" spans="48:53">
      <c r="AV1553" s="203"/>
      <c r="AW1553" s="75"/>
      <c r="AX1553" s="75"/>
      <c r="AY1553" s="94"/>
      <c r="AZ1553" s="75"/>
      <c r="BA1553" s="75"/>
    </row>
    <row r="1554" spans="48:53">
      <c r="AV1554" s="203"/>
      <c r="AW1554" s="75"/>
      <c r="AX1554" s="75"/>
      <c r="AY1554" s="94"/>
      <c r="AZ1554" s="75"/>
      <c r="BA1554" s="75"/>
    </row>
    <row r="1555" spans="48:53">
      <c r="AV1555" s="203"/>
      <c r="AW1555" s="75"/>
      <c r="AX1555" s="75"/>
      <c r="AY1555" s="94"/>
      <c r="AZ1555" s="75"/>
      <c r="BA1555" s="75"/>
    </row>
    <row r="1556" spans="48:53">
      <c r="AV1556" s="203"/>
      <c r="AW1556" s="75"/>
      <c r="AX1556" s="75"/>
      <c r="AY1556" s="94"/>
      <c r="AZ1556" s="75"/>
      <c r="BA1556" s="75"/>
    </row>
    <row r="1557" spans="48:53">
      <c r="AV1557" s="203"/>
      <c r="AW1557" s="75"/>
      <c r="AX1557" s="75"/>
      <c r="AY1557" s="94"/>
      <c r="AZ1557" s="75"/>
      <c r="BA1557" s="75"/>
    </row>
    <row r="1558" spans="48:53">
      <c r="AV1558" s="203"/>
      <c r="AW1558" s="75"/>
      <c r="AX1558" s="75"/>
      <c r="AY1558" s="94"/>
      <c r="AZ1558" s="75"/>
      <c r="BA1558" s="75"/>
    </row>
    <row r="1559" spans="48:53">
      <c r="AV1559" s="203"/>
      <c r="AW1559" s="75"/>
      <c r="AX1559" s="75"/>
      <c r="AY1559" s="94"/>
      <c r="AZ1559" s="75"/>
      <c r="BA1559" s="75"/>
    </row>
    <row r="1560" spans="48:53">
      <c r="AV1560" s="203"/>
      <c r="AW1560" s="75"/>
      <c r="AX1560" s="75"/>
      <c r="AY1560" s="94"/>
      <c r="AZ1560" s="75"/>
      <c r="BA1560" s="75"/>
    </row>
    <row r="1561" spans="48:53">
      <c r="AV1561" s="203"/>
      <c r="AW1561" s="75"/>
      <c r="AX1561" s="75"/>
      <c r="AY1561" s="94"/>
      <c r="AZ1561" s="75"/>
      <c r="BA1561" s="75"/>
    </row>
    <row r="1562" spans="48:53">
      <c r="AV1562" s="203"/>
      <c r="AW1562" s="75"/>
      <c r="AX1562" s="75"/>
      <c r="AY1562" s="94"/>
      <c r="AZ1562" s="75"/>
      <c r="BA1562" s="75"/>
    </row>
    <row r="1563" spans="48:53">
      <c r="AV1563" s="203"/>
      <c r="AW1563" s="75"/>
      <c r="AX1563" s="75"/>
      <c r="AY1563" s="94"/>
      <c r="AZ1563" s="75"/>
      <c r="BA1563" s="75"/>
    </row>
    <row r="1564" spans="48:53">
      <c r="AV1564" s="203"/>
      <c r="AW1564" s="75"/>
      <c r="AX1564" s="75"/>
      <c r="AY1564" s="94"/>
      <c r="AZ1564" s="75"/>
      <c r="BA1564" s="75"/>
    </row>
    <row r="1565" spans="48:53">
      <c r="AV1565" s="203"/>
      <c r="AW1565" s="75"/>
      <c r="AX1565" s="75"/>
      <c r="AY1565" s="94"/>
      <c r="AZ1565" s="75"/>
      <c r="BA1565" s="75"/>
    </row>
    <row r="1566" spans="48:53">
      <c r="AV1566" s="203"/>
      <c r="AW1566" s="75"/>
      <c r="AX1566" s="75"/>
      <c r="AY1566" s="94"/>
      <c r="AZ1566" s="75"/>
      <c r="BA1566" s="75"/>
    </row>
    <row r="1567" spans="48:53">
      <c r="AV1567" s="203"/>
      <c r="AW1567" s="75"/>
      <c r="AX1567" s="75"/>
      <c r="AY1567" s="94"/>
      <c r="AZ1567" s="75"/>
      <c r="BA1567" s="75"/>
    </row>
    <row r="1568" spans="48:53">
      <c r="AV1568" s="203"/>
      <c r="AW1568" s="75"/>
      <c r="AX1568" s="75"/>
      <c r="AY1568" s="94"/>
      <c r="AZ1568" s="75"/>
      <c r="BA1568" s="75"/>
    </row>
    <row r="1569" spans="48:53">
      <c r="AV1569" s="203"/>
      <c r="AW1569" s="75"/>
      <c r="AX1569" s="75"/>
      <c r="AY1569" s="94"/>
      <c r="AZ1569" s="75"/>
      <c r="BA1569" s="75"/>
    </row>
    <row r="1570" spans="48:53">
      <c r="AV1570" s="203"/>
      <c r="AW1570" s="75"/>
      <c r="AX1570" s="75"/>
      <c r="AY1570" s="94"/>
      <c r="AZ1570" s="75"/>
      <c r="BA1570" s="75"/>
    </row>
    <row r="1571" spans="48:53">
      <c r="AV1571" s="203"/>
      <c r="AW1571" s="75"/>
      <c r="AX1571" s="75"/>
      <c r="AY1571" s="94"/>
      <c r="AZ1571" s="75"/>
      <c r="BA1571" s="75"/>
    </row>
    <row r="1572" spans="48:53">
      <c r="AV1572" s="203"/>
      <c r="AW1572" s="75"/>
      <c r="AX1572" s="75"/>
      <c r="AY1572" s="94"/>
      <c r="AZ1572" s="75"/>
      <c r="BA1572" s="75"/>
    </row>
    <row r="1573" spans="48:53">
      <c r="AV1573" s="203"/>
      <c r="AW1573" s="75"/>
      <c r="AX1573" s="75"/>
      <c r="AY1573" s="94"/>
      <c r="AZ1573" s="75"/>
      <c r="BA1573" s="75"/>
    </row>
    <row r="1574" spans="48:53">
      <c r="AV1574" s="203"/>
      <c r="AW1574" s="75"/>
      <c r="AX1574" s="75"/>
      <c r="AY1574" s="94"/>
      <c r="AZ1574" s="75"/>
      <c r="BA1574" s="75"/>
    </row>
    <row r="1575" spans="48:53">
      <c r="AV1575" s="203"/>
      <c r="AW1575" s="75"/>
      <c r="AX1575" s="75"/>
      <c r="AY1575" s="94"/>
      <c r="AZ1575" s="75"/>
      <c r="BA1575" s="75"/>
    </row>
    <row r="1576" spans="48:53">
      <c r="AV1576" s="203"/>
      <c r="AW1576" s="75"/>
      <c r="AX1576" s="75"/>
      <c r="AY1576" s="94"/>
      <c r="AZ1576" s="75"/>
      <c r="BA1576" s="75"/>
    </row>
    <row r="1577" spans="48:53">
      <c r="AV1577" s="203"/>
      <c r="AW1577" s="75"/>
      <c r="AX1577" s="75"/>
      <c r="AY1577" s="94"/>
      <c r="AZ1577" s="75"/>
      <c r="BA1577" s="75"/>
    </row>
    <row r="1578" spans="48:53">
      <c r="AV1578" s="203"/>
      <c r="AW1578" s="75"/>
      <c r="AX1578" s="75"/>
      <c r="AY1578" s="94"/>
      <c r="AZ1578" s="75"/>
      <c r="BA1578" s="75"/>
    </row>
    <row r="1579" spans="48:53">
      <c r="AV1579" s="203"/>
      <c r="AW1579" s="75"/>
      <c r="AX1579" s="75"/>
      <c r="AY1579" s="94"/>
      <c r="AZ1579" s="75"/>
      <c r="BA1579" s="75"/>
    </row>
    <row r="1580" spans="48:53">
      <c r="AV1580" s="203"/>
      <c r="AW1580" s="75"/>
      <c r="AX1580" s="75"/>
      <c r="AY1580" s="94"/>
      <c r="AZ1580" s="75"/>
      <c r="BA1580" s="75"/>
    </row>
    <row r="1581" spans="48:53">
      <c r="AV1581" s="203"/>
      <c r="AW1581" s="75"/>
      <c r="AX1581" s="75"/>
      <c r="AY1581" s="94"/>
      <c r="AZ1581" s="75"/>
      <c r="BA1581" s="75"/>
    </row>
    <row r="1582" spans="48:53">
      <c r="AV1582" s="203"/>
      <c r="AW1582" s="75"/>
      <c r="AX1582" s="75"/>
      <c r="AY1582" s="94"/>
      <c r="AZ1582" s="75"/>
      <c r="BA1582" s="75"/>
    </row>
    <row r="1583" spans="48:53">
      <c r="AV1583" s="203"/>
      <c r="AW1583" s="75"/>
      <c r="AX1583" s="75"/>
      <c r="AY1583" s="94"/>
      <c r="AZ1583" s="75"/>
      <c r="BA1583" s="75"/>
    </row>
    <row r="1584" spans="48:53">
      <c r="AV1584" s="203"/>
      <c r="AW1584" s="75"/>
      <c r="AX1584" s="75"/>
      <c r="AY1584" s="94"/>
      <c r="AZ1584" s="75"/>
      <c r="BA1584" s="75"/>
    </row>
    <row r="1585" spans="48:53">
      <c r="AV1585" s="203"/>
      <c r="AW1585" s="75"/>
      <c r="AX1585" s="75"/>
      <c r="AY1585" s="94"/>
      <c r="AZ1585" s="75"/>
      <c r="BA1585" s="75"/>
    </row>
    <row r="1586" spans="48:53">
      <c r="AV1586" s="203"/>
      <c r="AW1586" s="75"/>
      <c r="AX1586" s="75"/>
      <c r="AY1586" s="94"/>
      <c r="AZ1586" s="75"/>
      <c r="BA1586" s="75"/>
    </row>
    <row r="1587" spans="48:53">
      <c r="AV1587" s="203"/>
      <c r="AW1587" s="75"/>
      <c r="AX1587" s="75"/>
      <c r="AY1587" s="94"/>
      <c r="AZ1587" s="75"/>
      <c r="BA1587" s="75"/>
    </row>
    <row r="1588" spans="48:53">
      <c r="AV1588" s="203"/>
      <c r="AW1588" s="75"/>
      <c r="AX1588" s="75"/>
      <c r="AY1588" s="94"/>
      <c r="AZ1588" s="75"/>
      <c r="BA1588" s="75"/>
    </row>
    <row r="1589" spans="48:53">
      <c r="AV1589" s="203"/>
      <c r="AW1589" s="75"/>
      <c r="AX1589" s="75"/>
      <c r="AY1589" s="94"/>
      <c r="AZ1589" s="75"/>
      <c r="BA1589" s="75"/>
    </row>
    <row r="1590" spans="48:53">
      <c r="AV1590" s="203"/>
      <c r="AW1590" s="75"/>
      <c r="AX1590" s="75"/>
      <c r="AY1590" s="94"/>
      <c r="AZ1590" s="75"/>
      <c r="BA1590" s="75"/>
    </row>
    <row r="1591" spans="48:53">
      <c r="AV1591" s="203"/>
      <c r="AW1591" s="75"/>
      <c r="AX1591" s="75"/>
      <c r="AY1591" s="94"/>
      <c r="AZ1591" s="75"/>
      <c r="BA1591" s="75"/>
    </row>
    <row r="1592" spans="48:53">
      <c r="AV1592" s="203"/>
      <c r="AW1592" s="75"/>
      <c r="AX1592" s="75"/>
      <c r="AY1592" s="94"/>
      <c r="AZ1592" s="75"/>
      <c r="BA1592" s="75"/>
    </row>
    <row r="1593" spans="48:53">
      <c r="AV1593" s="203"/>
      <c r="AW1593" s="75"/>
      <c r="AX1593" s="75"/>
      <c r="AY1593" s="94"/>
      <c r="AZ1593" s="75"/>
      <c r="BA1593" s="75"/>
    </row>
    <row r="1594" spans="48:53">
      <c r="AV1594" s="203"/>
      <c r="AW1594" s="75"/>
      <c r="AX1594" s="75"/>
      <c r="AY1594" s="94"/>
      <c r="AZ1594" s="75"/>
      <c r="BA1594" s="75"/>
    </row>
    <row r="1595" spans="48:53">
      <c r="AV1595" s="203"/>
      <c r="AW1595" s="75"/>
      <c r="AX1595" s="75"/>
      <c r="AY1595" s="94"/>
      <c r="AZ1595" s="75"/>
      <c r="BA1595" s="75"/>
    </row>
    <row r="1596" spans="48:53">
      <c r="AV1596" s="203"/>
      <c r="AW1596" s="75"/>
      <c r="AX1596" s="75"/>
      <c r="AY1596" s="94"/>
      <c r="AZ1596" s="75"/>
      <c r="BA1596" s="75"/>
    </row>
    <row r="1597" spans="48:53">
      <c r="AV1597" s="203"/>
      <c r="AW1597" s="75"/>
      <c r="AX1597" s="75"/>
      <c r="AY1597" s="94"/>
      <c r="AZ1597" s="75"/>
      <c r="BA1597" s="75"/>
    </row>
    <row r="1598" spans="48:53">
      <c r="AV1598" s="203"/>
      <c r="AW1598" s="75"/>
      <c r="AX1598" s="75"/>
      <c r="AY1598" s="94"/>
      <c r="AZ1598" s="75"/>
      <c r="BA1598" s="75"/>
    </row>
    <row r="1599" spans="48:53">
      <c r="AV1599" s="203"/>
      <c r="AW1599" s="75"/>
      <c r="AX1599" s="75"/>
      <c r="AY1599" s="94"/>
      <c r="AZ1599" s="75"/>
      <c r="BA1599" s="75"/>
    </row>
    <row r="1600" spans="48:53">
      <c r="AV1600" s="203"/>
      <c r="AW1600" s="75"/>
      <c r="AX1600" s="75"/>
      <c r="AY1600" s="94"/>
      <c r="AZ1600" s="75"/>
      <c r="BA1600" s="75"/>
    </row>
    <row r="1601" spans="48:53">
      <c r="AV1601" s="203"/>
      <c r="AW1601" s="75"/>
      <c r="AX1601" s="75"/>
      <c r="AY1601" s="94"/>
      <c r="AZ1601" s="75"/>
      <c r="BA1601" s="75"/>
    </row>
    <row r="1602" spans="48:53">
      <c r="AV1602" s="203"/>
      <c r="AW1602" s="75"/>
      <c r="AX1602" s="75"/>
      <c r="AY1602" s="94"/>
      <c r="AZ1602" s="75"/>
      <c r="BA1602" s="75"/>
    </row>
    <row r="1603" spans="48:53">
      <c r="AV1603" s="203"/>
      <c r="AW1603" s="75"/>
      <c r="AX1603" s="75"/>
      <c r="AY1603" s="94"/>
      <c r="AZ1603" s="75"/>
      <c r="BA1603" s="75"/>
    </row>
    <row r="1604" spans="48:53">
      <c r="AV1604" s="203"/>
      <c r="AW1604" s="75"/>
      <c r="AX1604" s="75"/>
      <c r="AY1604" s="94"/>
      <c r="AZ1604" s="75"/>
      <c r="BA1604" s="75"/>
    </row>
    <row r="1605" spans="48:53">
      <c r="AV1605" s="203"/>
      <c r="AW1605" s="75"/>
      <c r="AX1605" s="75"/>
      <c r="AY1605" s="94"/>
      <c r="AZ1605" s="75"/>
      <c r="BA1605" s="75"/>
    </row>
    <row r="1606" spans="48:53">
      <c r="AV1606" s="203"/>
      <c r="AW1606" s="75"/>
      <c r="AX1606" s="75"/>
      <c r="AY1606" s="94"/>
      <c r="AZ1606" s="75"/>
      <c r="BA1606" s="75"/>
    </row>
    <row r="1607" spans="48:53">
      <c r="AV1607" s="203"/>
      <c r="AW1607" s="75"/>
      <c r="AX1607" s="75"/>
      <c r="AY1607" s="94"/>
      <c r="AZ1607" s="75"/>
      <c r="BA1607" s="75"/>
    </row>
    <row r="1608" spans="48:53">
      <c r="AV1608" s="203"/>
      <c r="AW1608" s="75"/>
      <c r="AX1608" s="75"/>
      <c r="AY1608" s="94"/>
      <c r="AZ1608" s="75"/>
      <c r="BA1608" s="75"/>
    </row>
    <row r="1609" spans="48:53">
      <c r="AV1609" s="203"/>
      <c r="AW1609" s="75"/>
      <c r="AX1609" s="75"/>
      <c r="AY1609" s="94"/>
      <c r="AZ1609" s="75"/>
      <c r="BA1609" s="75"/>
    </row>
    <row r="1610" spans="48:53">
      <c r="AV1610" s="203"/>
      <c r="AW1610" s="75"/>
      <c r="AX1610" s="75"/>
      <c r="AY1610" s="94"/>
      <c r="AZ1610" s="75"/>
      <c r="BA1610" s="75"/>
    </row>
    <row r="1611" spans="48:53">
      <c r="AV1611" s="203"/>
      <c r="AW1611" s="75"/>
      <c r="AX1611" s="75"/>
      <c r="AY1611" s="94"/>
      <c r="AZ1611" s="75"/>
      <c r="BA1611" s="75"/>
    </row>
    <row r="1612" spans="48:53">
      <c r="AV1612" s="203"/>
      <c r="AW1612" s="75"/>
      <c r="AX1612" s="75"/>
      <c r="AY1612" s="94"/>
      <c r="AZ1612" s="75"/>
      <c r="BA1612" s="75"/>
    </row>
    <row r="1613" spans="48:53">
      <c r="AV1613" s="203"/>
      <c r="AW1613" s="75"/>
      <c r="AX1613" s="75"/>
      <c r="AY1613" s="94"/>
      <c r="AZ1613" s="75"/>
      <c r="BA1613" s="75"/>
    </row>
    <row r="1614" spans="48:53">
      <c r="AV1614" s="203"/>
      <c r="AW1614" s="75"/>
      <c r="AX1614" s="75"/>
      <c r="AY1614" s="94"/>
      <c r="AZ1614" s="75"/>
      <c r="BA1614" s="75"/>
    </row>
    <row r="1615" spans="48:53">
      <c r="AV1615" s="203"/>
      <c r="AW1615" s="75"/>
      <c r="AX1615" s="75"/>
      <c r="AY1615" s="94"/>
      <c r="AZ1615" s="75"/>
      <c r="BA1615" s="75"/>
    </row>
    <row r="1616" spans="48:53">
      <c r="AV1616" s="203"/>
      <c r="AW1616" s="75"/>
      <c r="AX1616" s="75"/>
      <c r="AY1616" s="94"/>
      <c r="AZ1616" s="75"/>
      <c r="BA1616" s="75"/>
    </row>
    <row r="1617" spans="48:53">
      <c r="AV1617" s="203"/>
      <c r="AW1617" s="75"/>
      <c r="AX1617" s="75"/>
      <c r="AY1617" s="94"/>
      <c r="AZ1617" s="75"/>
      <c r="BA1617" s="75"/>
    </row>
    <row r="1618" spans="48:53">
      <c r="AV1618" s="203"/>
      <c r="AW1618" s="75"/>
      <c r="AX1618" s="75"/>
      <c r="AY1618" s="94"/>
      <c r="AZ1618" s="75"/>
      <c r="BA1618" s="75"/>
    </row>
    <row r="1619" spans="48:53">
      <c r="AV1619" s="203"/>
      <c r="AW1619" s="75"/>
      <c r="AX1619" s="75"/>
      <c r="AY1619" s="94"/>
      <c r="AZ1619" s="75"/>
      <c r="BA1619" s="75"/>
    </row>
    <row r="1620" spans="48:53">
      <c r="AV1620" s="203"/>
      <c r="AW1620" s="75"/>
      <c r="AX1620" s="75"/>
      <c r="AY1620" s="94"/>
      <c r="AZ1620" s="75"/>
      <c r="BA1620" s="75"/>
    </row>
    <row r="1621" spans="48:53">
      <c r="AV1621" s="203"/>
      <c r="AW1621" s="75"/>
      <c r="AX1621" s="75"/>
      <c r="AY1621" s="94"/>
      <c r="AZ1621" s="75"/>
      <c r="BA1621" s="75"/>
    </row>
    <row r="1622" spans="48:53">
      <c r="AV1622" s="203"/>
      <c r="AW1622" s="75"/>
      <c r="AX1622" s="75"/>
      <c r="AY1622" s="94"/>
      <c r="AZ1622" s="75"/>
      <c r="BA1622" s="75"/>
    </row>
    <row r="1623" spans="48:53">
      <c r="AV1623" s="203"/>
      <c r="AW1623" s="75"/>
      <c r="AX1623" s="75"/>
      <c r="AY1623" s="94"/>
      <c r="AZ1623" s="75"/>
      <c r="BA1623" s="75"/>
    </row>
    <row r="1624" spans="48:53">
      <c r="AV1624" s="203"/>
      <c r="AW1624" s="75"/>
      <c r="AX1624" s="75"/>
      <c r="AY1624" s="94"/>
      <c r="AZ1624" s="75"/>
      <c r="BA1624" s="75"/>
    </row>
    <row r="1625" spans="48:53">
      <c r="AV1625" s="203"/>
      <c r="AW1625" s="75"/>
      <c r="AX1625" s="75"/>
      <c r="AY1625" s="94"/>
      <c r="AZ1625" s="75"/>
      <c r="BA1625" s="75"/>
    </row>
    <row r="1626" spans="48:53">
      <c r="AV1626" s="203"/>
      <c r="AW1626" s="75"/>
      <c r="AX1626" s="75"/>
      <c r="AY1626" s="94"/>
      <c r="AZ1626" s="75"/>
      <c r="BA1626" s="75"/>
    </row>
    <row r="1627" spans="48:53">
      <c r="AV1627" s="203"/>
      <c r="AW1627" s="75"/>
      <c r="AX1627" s="75"/>
      <c r="AY1627" s="94"/>
      <c r="AZ1627" s="75"/>
      <c r="BA1627" s="75"/>
    </row>
    <row r="1628" spans="48:53">
      <c r="AV1628" s="203"/>
      <c r="AW1628" s="75"/>
      <c r="AX1628" s="75"/>
      <c r="AY1628" s="94"/>
      <c r="AZ1628" s="75"/>
      <c r="BA1628" s="75"/>
    </row>
    <row r="1629" spans="48:53">
      <c r="AV1629" s="203"/>
      <c r="AW1629" s="75"/>
      <c r="AX1629" s="75"/>
      <c r="AY1629" s="94"/>
      <c r="AZ1629" s="75"/>
      <c r="BA1629" s="75"/>
    </row>
    <row r="1630" spans="48:53">
      <c r="AV1630" s="203"/>
      <c r="AW1630" s="75"/>
      <c r="AX1630" s="75"/>
      <c r="AY1630" s="94"/>
      <c r="AZ1630" s="75"/>
      <c r="BA1630" s="75"/>
    </row>
    <row r="1631" spans="48:53">
      <c r="AV1631" s="203"/>
      <c r="AW1631" s="75"/>
      <c r="AX1631" s="75"/>
      <c r="AY1631" s="94"/>
      <c r="AZ1631" s="75"/>
      <c r="BA1631" s="75"/>
    </row>
    <row r="1632" spans="48:53">
      <c r="AV1632" s="203"/>
      <c r="AW1632" s="75"/>
      <c r="AX1632" s="75"/>
      <c r="AY1632" s="94"/>
      <c r="AZ1632" s="75"/>
      <c r="BA1632" s="75"/>
    </row>
    <row r="1633" spans="48:53">
      <c r="AV1633" s="203"/>
      <c r="AW1633" s="75"/>
      <c r="AX1633" s="75"/>
      <c r="AY1633" s="94"/>
      <c r="AZ1633" s="75"/>
      <c r="BA1633" s="75"/>
    </row>
    <row r="1634" spans="48:53">
      <c r="AV1634" s="203"/>
      <c r="AW1634" s="75"/>
      <c r="AX1634" s="75"/>
      <c r="AY1634" s="94"/>
      <c r="AZ1634" s="75"/>
      <c r="BA1634" s="75"/>
    </row>
    <row r="1635" spans="48:53">
      <c r="AV1635" s="203"/>
      <c r="AW1635" s="75"/>
      <c r="AX1635" s="75"/>
      <c r="AY1635" s="94"/>
      <c r="AZ1635" s="75"/>
      <c r="BA1635" s="75"/>
    </row>
    <row r="1636" spans="48:53">
      <c r="AV1636" s="203"/>
      <c r="AW1636" s="75"/>
      <c r="AX1636" s="75"/>
      <c r="AY1636" s="94"/>
      <c r="AZ1636" s="75"/>
      <c r="BA1636" s="75"/>
    </row>
    <row r="1637" spans="48:53">
      <c r="AV1637" s="203"/>
      <c r="AW1637" s="75"/>
      <c r="AX1637" s="75"/>
      <c r="AY1637" s="94"/>
      <c r="AZ1637" s="75"/>
      <c r="BA1637" s="75"/>
    </row>
    <row r="1638" spans="48:53">
      <c r="AV1638" s="203"/>
      <c r="AW1638" s="75"/>
      <c r="AX1638" s="75"/>
      <c r="AY1638" s="94"/>
      <c r="AZ1638" s="75"/>
      <c r="BA1638" s="75"/>
    </row>
    <row r="1639" spans="48:53">
      <c r="AV1639" s="203"/>
      <c r="AW1639" s="75"/>
      <c r="AX1639" s="75"/>
      <c r="AY1639" s="94"/>
      <c r="AZ1639" s="75"/>
      <c r="BA1639" s="75"/>
    </row>
    <row r="1640" spans="48:53">
      <c r="AV1640" s="203"/>
      <c r="AW1640" s="75"/>
      <c r="AX1640" s="75"/>
      <c r="AY1640" s="94"/>
      <c r="AZ1640" s="75"/>
      <c r="BA1640" s="75"/>
    </row>
    <row r="1641" spans="48:53">
      <c r="AV1641" s="203"/>
      <c r="AW1641" s="75"/>
      <c r="AX1641" s="75"/>
      <c r="AY1641" s="94"/>
      <c r="AZ1641" s="75"/>
      <c r="BA1641" s="75"/>
    </row>
    <row r="1642" spans="48:53">
      <c r="AV1642" s="203"/>
      <c r="AW1642" s="75"/>
      <c r="AX1642" s="75"/>
      <c r="AY1642" s="94"/>
      <c r="AZ1642" s="75"/>
      <c r="BA1642" s="75"/>
    </row>
    <row r="1643" spans="48:53">
      <c r="AV1643" s="203"/>
      <c r="AW1643" s="75"/>
      <c r="AX1643" s="75"/>
      <c r="AY1643" s="94"/>
      <c r="AZ1643" s="75"/>
      <c r="BA1643" s="75"/>
    </row>
    <row r="1644" spans="48:53">
      <c r="AV1644" s="203"/>
      <c r="AW1644" s="75"/>
      <c r="AX1644" s="75"/>
      <c r="AY1644" s="94"/>
      <c r="AZ1644" s="75"/>
      <c r="BA1644" s="75"/>
    </row>
    <row r="1645" spans="48:53">
      <c r="AV1645" s="203"/>
      <c r="AW1645" s="75"/>
      <c r="AX1645" s="75"/>
      <c r="AY1645" s="94"/>
      <c r="AZ1645" s="75"/>
      <c r="BA1645" s="75"/>
    </row>
    <row r="1646" spans="48:53">
      <c r="AV1646" s="203"/>
      <c r="AW1646" s="75"/>
      <c r="AX1646" s="75"/>
      <c r="AY1646" s="94"/>
      <c r="AZ1646" s="75"/>
      <c r="BA1646" s="75"/>
    </row>
    <row r="1647" spans="48:53">
      <c r="AV1647" s="203"/>
      <c r="AW1647" s="75"/>
      <c r="AX1647" s="75"/>
      <c r="AY1647" s="94"/>
      <c r="AZ1647" s="75"/>
      <c r="BA1647" s="75"/>
    </row>
    <row r="1648" spans="48:53">
      <c r="AV1648" s="203"/>
      <c r="AW1648" s="75"/>
      <c r="AX1648" s="75"/>
      <c r="AY1648" s="94"/>
      <c r="AZ1648" s="75"/>
      <c r="BA1648" s="75"/>
    </row>
    <row r="1649" spans="48:53">
      <c r="AV1649" s="203"/>
      <c r="AW1649" s="75"/>
      <c r="AX1649" s="75"/>
      <c r="AY1649" s="94"/>
      <c r="AZ1649" s="75"/>
      <c r="BA1649" s="75"/>
    </row>
    <row r="1650" spans="48:53">
      <c r="AV1650" s="203"/>
      <c r="AW1650" s="75"/>
      <c r="AX1650" s="75"/>
      <c r="AY1650" s="94"/>
      <c r="AZ1650" s="75"/>
      <c r="BA1650" s="75"/>
    </row>
    <row r="1651" spans="48:53">
      <c r="AV1651" s="203"/>
      <c r="AW1651" s="75"/>
      <c r="AX1651" s="75"/>
      <c r="AY1651" s="94"/>
      <c r="AZ1651" s="75"/>
      <c r="BA1651" s="75"/>
    </row>
    <row r="1652" spans="48:53">
      <c r="AV1652" s="203"/>
      <c r="AW1652" s="75"/>
      <c r="AX1652" s="75"/>
      <c r="AY1652" s="94"/>
      <c r="AZ1652" s="75"/>
      <c r="BA1652" s="75"/>
    </row>
    <row r="1653" spans="48:53">
      <c r="AV1653" s="203"/>
      <c r="AW1653" s="75"/>
      <c r="AX1653" s="75"/>
      <c r="AY1653" s="94"/>
      <c r="AZ1653" s="75"/>
      <c r="BA1653" s="75"/>
    </row>
    <row r="1654" spans="48:53">
      <c r="AV1654" s="203"/>
      <c r="AW1654" s="75"/>
      <c r="AX1654" s="75"/>
      <c r="AY1654" s="94"/>
      <c r="AZ1654" s="75"/>
      <c r="BA1654" s="75"/>
    </row>
    <row r="1655" spans="48:53">
      <c r="AV1655" s="203"/>
      <c r="AW1655" s="75"/>
      <c r="AX1655" s="75"/>
      <c r="AY1655" s="94"/>
      <c r="AZ1655" s="75"/>
      <c r="BA1655" s="75"/>
    </row>
    <row r="1656" spans="48:53">
      <c r="AV1656" s="203"/>
      <c r="AW1656" s="75"/>
      <c r="AX1656" s="75"/>
      <c r="AY1656" s="94"/>
      <c r="AZ1656" s="75"/>
      <c r="BA1656" s="75"/>
    </row>
    <row r="1657" spans="48:53">
      <c r="AV1657" s="203"/>
      <c r="AW1657" s="75"/>
      <c r="AX1657" s="75"/>
      <c r="AY1657" s="94"/>
      <c r="AZ1657" s="75"/>
      <c r="BA1657" s="75"/>
    </row>
    <row r="1658" spans="48:53">
      <c r="AV1658" s="203"/>
      <c r="AW1658" s="75"/>
      <c r="AX1658" s="75"/>
      <c r="AY1658" s="94"/>
      <c r="AZ1658" s="75"/>
      <c r="BA1658" s="75"/>
    </row>
    <row r="1659" spans="48:53">
      <c r="AV1659" s="203"/>
      <c r="AW1659" s="75"/>
      <c r="AX1659" s="75"/>
      <c r="AY1659" s="94"/>
      <c r="AZ1659" s="75"/>
      <c r="BA1659" s="75"/>
    </row>
    <row r="1660" spans="48:53">
      <c r="AV1660" s="203"/>
      <c r="AW1660" s="75"/>
      <c r="AX1660" s="75"/>
      <c r="AY1660" s="94"/>
      <c r="AZ1660" s="75"/>
      <c r="BA1660" s="75"/>
    </row>
    <row r="1661" spans="48:53">
      <c r="AV1661" s="203"/>
      <c r="AW1661" s="75"/>
      <c r="AX1661" s="75"/>
      <c r="AY1661" s="94"/>
      <c r="AZ1661" s="75"/>
      <c r="BA1661" s="75"/>
    </row>
    <row r="1662" spans="48:53">
      <c r="AV1662" s="203"/>
      <c r="AW1662" s="75"/>
      <c r="AX1662" s="75"/>
      <c r="AY1662" s="94"/>
      <c r="AZ1662" s="75"/>
      <c r="BA1662" s="75"/>
    </row>
    <row r="1663" spans="48:53">
      <c r="AV1663" s="203"/>
      <c r="AW1663" s="75"/>
      <c r="AX1663" s="75"/>
      <c r="AY1663" s="94"/>
      <c r="AZ1663" s="75"/>
      <c r="BA1663" s="75"/>
    </row>
    <row r="1664" spans="48:53">
      <c r="AV1664" s="203"/>
      <c r="AW1664" s="75"/>
      <c r="AX1664" s="75"/>
      <c r="AY1664" s="94"/>
      <c r="AZ1664" s="75"/>
      <c r="BA1664" s="75"/>
    </row>
    <row r="1665" spans="48:53">
      <c r="AV1665" s="203"/>
      <c r="AW1665" s="75"/>
      <c r="AX1665" s="75"/>
      <c r="AY1665" s="94"/>
      <c r="AZ1665" s="75"/>
      <c r="BA1665" s="75"/>
    </row>
    <row r="1666" spans="48:53">
      <c r="AV1666" s="203"/>
      <c r="AW1666" s="75"/>
      <c r="AX1666" s="75"/>
      <c r="AY1666" s="94"/>
      <c r="AZ1666" s="75"/>
      <c r="BA1666" s="75"/>
    </row>
    <row r="1667" spans="48:53">
      <c r="AV1667" s="203"/>
      <c r="AW1667" s="75"/>
      <c r="AX1667" s="75"/>
      <c r="AY1667" s="94"/>
      <c r="AZ1667" s="75"/>
      <c r="BA1667" s="75"/>
    </row>
    <row r="1668" spans="48:53">
      <c r="AV1668" s="203"/>
      <c r="AW1668" s="75"/>
      <c r="AX1668" s="75"/>
      <c r="AY1668" s="94"/>
      <c r="AZ1668" s="75"/>
      <c r="BA1668" s="75"/>
    </row>
    <row r="1669" spans="48:53">
      <c r="AV1669" s="203"/>
      <c r="AW1669" s="75"/>
      <c r="AX1669" s="75"/>
      <c r="AY1669" s="94"/>
      <c r="AZ1669" s="75"/>
      <c r="BA1669" s="75"/>
    </row>
    <row r="1670" spans="48:53">
      <c r="AV1670" s="203"/>
      <c r="AW1670" s="75"/>
      <c r="AX1670" s="75"/>
      <c r="AY1670" s="94"/>
      <c r="AZ1670" s="75"/>
      <c r="BA1670" s="75"/>
    </row>
    <row r="1671" spans="48:53">
      <c r="AV1671" s="203"/>
      <c r="AW1671" s="75"/>
      <c r="AX1671" s="75"/>
      <c r="AY1671" s="94"/>
      <c r="AZ1671" s="75"/>
      <c r="BA1671" s="75"/>
    </row>
    <row r="1672" spans="48:53">
      <c r="AV1672" s="203"/>
      <c r="AW1672" s="75"/>
      <c r="AX1672" s="75"/>
      <c r="AY1672" s="94"/>
      <c r="AZ1672" s="75"/>
      <c r="BA1672" s="75"/>
    </row>
    <row r="1673" spans="48:53">
      <c r="AV1673" s="203"/>
      <c r="AW1673" s="75"/>
      <c r="AX1673" s="75"/>
      <c r="AY1673" s="94"/>
      <c r="AZ1673" s="75"/>
      <c r="BA1673" s="75"/>
    </row>
    <row r="1674" spans="48:53">
      <c r="AV1674" s="203"/>
      <c r="AW1674" s="75"/>
      <c r="AX1674" s="75"/>
      <c r="AY1674" s="94"/>
      <c r="AZ1674" s="75"/>
      <c r="BA1674" s="75"/>
    </row>
    <row r="1675" spans="48:53">
      <c r="AV1675" s="203"/>
      <c r="AW1675" s="75"/>
      <c r="AX1675" s="75"/>
      <c r="AY1675" s="94"/>
      <c r="AZ1675" s="75"/>
      <c r="BA1675" s="75"/>
    </row>
    <row r="1676" spans="48:53">
      <c r="AV1676" s="203"/>
      <c r="AW1676" s="75"/>
      <c r="AX1676" s="75"/>
      <c r="AY1676" s="94"/>
      <c r="AZ1676" s="75"/>
      <c r="BA1676" s="75"/>
    </row>
    <row r="1677" spans="48:53">
      <c r="AV1677" s="203"/>
      <c r="AW1677" s="75"/>
      <c r="AX1677" s="75"/>
      <c r="AY1677" s="94"/>
      <c r="AZ1677" s="75"/>
      <c r="BA1677" s="75"/>
    </row>
    <row r="1678" spans="48:53">
      <c r="AV1678" s="203"/>
      <c r="AW1678" s="75"/>
      <c r="AX1678" s="75"/>
      <c r="AY1678" s="94"/>
      <c r="AZ1678" s="75"/>
      <c r="BA1678" s="75"/>
    </row>
    <row r="1679" spans="48:53">
      <c r="AV1679" s="203"/>
      <c r="AW1679" s="75"/>
      <c r="AX1679" s="75"/>
      <c r="AY1679" s="94"/>
      <c r="AZ1679" s="75"/>
      <c r="BA1679" s="75"/>
    </row>
    <row r="1680" spans="48:53">
      <c r="AV1680" s="203"/>
      <c r="AW1680" s="75"/>
      <c r="AX1680" s="75"/>
      <c r="AY1680" s="94"/>
      <c r="AZ1680" s="75"/>
      <c r="BA1680" s="75"/>
    </row>
    <row r="1681" spans="48:53">
      <c r="AV1681" s="203"/>
      <c r="AW1681" s="75"/>
      <c r="AX1681" s="75"/>
      <c r="AY1681" s="94"/>
      <c r="AZ1681" s="75"/>
      <c r="BA1681" s="75"/>
    </row>
    <row r="1682" spans="48:53">
      <c r="AV1682" s="203"/>
      <c r="AW1682" s="75"/>
      <c r="AX1682" s="75"/>
      <c r="AY1682" s="94"/>
      <c r="AZ1682" s="75"/>
      <c r="BA1682" s="75"/>
    </row>
    <row r="1683" spans="48:53">
      <c r="AV1683" s="203"/>
      <c r="AW1683" s="75"/>
      <c r="AX1683" s="75"/>
      <c r="AY1683" s="94"/>
      <c r="AZ1683" s="75"/>
      <c r="BA1683" s="75"/>
    </row>
    <row r="1684" spans="48:53">
      <c r="AV1684" s="203"/>
      <c r="AW1684" s="75"/>
      <c r="AX1684" s="75"/>
      <c r="AY1684" s="94"/>
      <c r="AZ1684" s="75"/>
      <c r="BA1684" s="75"/>
    </row>
    <row r="1685" spans="48:53">
      <c r="AV1685" s="203"/>
      <c r="AW1685" s="75"/>
      <c r="AX1685" s="75"/>
      <c r="AY1685" s="94"/>
      <c r="AZ1685" s="75"/>
      <c r="BA1685" s="75"/>
    </row>
    <row r="1686" spans="48:53">
      <c r="AV1686" s="203"/>
      <c r="AW1686" s="75"/>
      <c r="AX1686" s="75"/>
      <c r="AY1686" s="94"/>
      <c r="AZ1686" s="75"/>
      <c r="BA1686" s="75"/>
    </row>
    <row r="1687" spans="48:53">
      <c r="AV1687" s="203"/>
      <c r="AW1687" s="75"/>
      <c r="AX1687" s="75"/>
      <c r="AY1687" s="94"/>
      <c r="AZ1687" s="75"/>
      <c r="BA1687" s="75"/>
    </row>
    <row r="1688" spans="48:53">
      <c r="AV1688" s="203"/>
      <c r="AW1688" s="75"/>
      <c r="AX1688" s="75"/>
      <c r="AY1688" s="94"/>
      <c r="AZ1688" s="75"/>
      <c r="BA1688" s="75"/>
    </row>
    <row r="1689" spans="48:53">
      <c r="AV1689" s="203"/>
      <c r="AW1689" s="75"/>
      <c r="AX1689" s="75"/>
      <c r="AY1689" s="94"/>
      <c r="AZ1689" s="75"/>
      <c r="BA1689" s="75"/>
    </row>
    <row r="1690" spans="48:53">
      <c r="AV1690" s="203"/>
      <c r="AW1690" s="75"/>
      <c r="AX1690" s="75"/>
      <c r="AY1690" s="94"/>
      <c r="AZ1690" s="75"/>
      <c r="BA1690" s="75"/>
    </row>
    <row r="1691" spans="48:53">
      <c r="AV1691" s="203"/>
      <c r="AW1691" s="75"/>
      <c r="AX1691" s="75"/>
      <c r="AY1691" s="94"/>
      <c r="AZ1691" s="75"/>
      <c r="BA1691" s="75"/>
    </row>
    <row r="1692" spans="48:53">
      <c r="AV1692" s="203"/>
      <c r="AW1692" s="75"/>
      <c r="AX1692" s="75"/>
      <c r="AY1692" s="94"/>
      <c r="AZ1692" s="75"/>
      <c r="BA1692" s="75"/>
    </row>
    <row r="1693" spans="48:53">
      <c r="AV1693" s="203"/>
      <c r="AW1693" s="75"/>
      <c r="AX1693" s="75"/>
      <c r="AY1693" s="94"/>
      <c r="AZ1693" s="75"/>
      <c r="BA1693" s="75"/>
    </row>
    <row r="1694" spans="48:53">
      <c r="AV1694" s="203"/>
      <c r="AW1694" s="75"/>
      <c r="AX1694" s="75"/>
      <c r="AY1694" s="94"/>
      <c r="AZ1694" s="75"/>
      <c r="BA1694" s="75"/>
    </row>
    <row r="1695" spans="48:53">
      <c r="AV1695" s="203"/>
      <c r="AW1695" s="75"/>
      <c r="AX1695" s="75"/>
      <c r="AY1695" s="94"/>
      <c r="AZ1695" s="75"/>
      <c r="BA1695" s="75"/>
    </row>
    <row r="1696" spans="48:53">
      <c r="AV1696" s="203"/>
      <c r="AW1696" s="75"/>
      <c r="AX1696" s="75"/>
      <c r="AY1696" s="94"/>
      <c r="AZ1696" s="75"/>
      <c r="BA1696" s="75"/>
    </row>
    <row r="1697" spans="48:53">
      <c r="AV1697" s="203"/>
      <c r="AW1697" s="75"/>
      <c r="AX1697" s="75"/>
      <c r="AY1697" s="94"/>
      <c r="AZ1697" s="75"/>
      <c r="BA1697" s="75"/>
    </row>
    <row r="1698" spans="48:53">
      <c r="AV1698" s="203"/>
      <c r="AW1698" s="75"/>
      <c r="AX1698" s="75"/>
      <c r="AY1698" s="94"/>
      <c r="AZ1698" s="75"/>
      <c r="BA1698" s="75"/>
    </row>
    <row r="1699" spans="48:53">
      <c r="AV1699" s="203"/>
      <c r="AW1699" s="75"/>
      <c r="AX1699" s="75"/>
      <c r="AY1699" s="94"/>
      <c r="AZ1699" s="75"/>
      <c r="BA1699" s="75"/>
    </row>
    <row r="1700" spans="48:53">
      <c r="AV1700" s="203"/>
      <c r="AW1700" s="75"/>
      <c r="AX1700" s="75"/>
      <c r="AY1700" s="94"/>
      <c r="AZ1700" s="75"/>
      <c r="BA1700" s="75"/>
    </row>
    <row r="1701" spans="48:53">
      <c r="AV1701" s="203"/>
      <c r="AW1701" s="75"/>
      <c r="AX1701" s="75"/>
      <c r="AY1701" s="94"/>
      <c r="AZ1701" s="75"/>
      <c r="BA1701" s="75"/>
    </row>
    <row r="1702" spans="48:53">
      <c r="AV1702" s="203"/>
      <c r="AW1702" s="75"/>
      <c r="AX1702" s="75"/>
      <c r="AY1702" s="94"/>
      <c r="AZ1702" s="75"/>
      <c r="BA1702" s="75"/>
    </row>
    <row r="1703" spans="48:53">
      <c r="AV1703" s="203"/>
      <c r="AW1703" s="75"/>
      <c r="AX1703" s="75"/>
      <c r="AY1703" s="94"/>
      <c r="AZ1703" s="75"/>
      <c r="BA1703" s="75"/>
    </row>
    <row r="1704" spans="48:53">
      <c r="AV1704" s="203"/>
      <c r="AW1704" s="75"/>
      <c r="AX1704" s="75"/>
      <c r="AY1704" s="94"/>
      <c r="AZ1704" s="75"/>
      <c r="BA1704" s="75"/>
    </row>
    <row r="1705" spans="48:53">
      <c r="AV1705" s="203"/>
      <c r="AW1705" s="75"/>
      <c r="AX1705" s="75"/>
      <c r="AY1705" s="94"/>
      <c r="AZ1705" s="75"/>
      <c r="BA1705" s="75"/>
    </row>
    <row r="1706" spans="48:53">
      <c r="AV1706" s="203"/>
      <c r="AW1706" s="75"/>
      <c r="AX1706" s="75"/>
      <c r="AY1706" s="94"/>
      <c r="AZ1706" s="75"/>
      <c r="BA1706" s="75"/>
    </row>
    <row r="1707" spans="48:53">
      <c r="AV1707" s="203"/>
      <c r="AW1707" s="75"/>
      <c r="AX1707" s="75"/>
      <c r="AY1707" s="94"/>
      <c r="AZ1707" s="75"/>
      <c r="BA1707" s="75"/>
    </row>
    <row r="1708" spans="48:53">
      <c r="AV1708" s="203"/>
      <c r="AW1708" s="75"/>
      <c r="AX1708" s="75"/>
      <c r="AY1708" s="94"/>
      <c r="AZ1708" s="75"/>
      <c r="BA1708" s="75"/>
    </row>
    <row r="1709" spans="48:53">
      <c r="AV1709" s="203"/>
      <c r="AW1709" s="75"/>
      <c r="AX1709" s="75"/>
      <c r="AY1709" s="94"/>
      <c r="AZ1709" s="75"/>
      <c r="BA1709" s="75"/>
    </row>
    <row r="1710" spans="48:53">
      <c r="AV1710" s="203"/>
      <c r="AW1710" s="75"/>
      <c r="AX1710" s="75"/>
      <c r="AY1710" s="94"/>
      <c r="AZ1710" s="75"/>
      <c r="BA1710" s="75"/>
    </row>
    <row r="1711" spans="48:53">
      <c r="AV1711" s="203"/>
      <c r="AW1711" s="75"/>
      <c r="AX1711" s="75"/>
      <c r="AY1711" s="94"/>
      <c r="AZ1711" s="75"/>
      <c r="BA1711" s="75"/>
    </row>
    <row r="1712" spans="48:53">
      <c r="AV1712" s="203"/>
      <c r="AW1712" s="75"/>
      <c r="AX1712" s="75"/>
      <c r="AY1712" s="94"/>
      <c r="AZ1712" s="75"/>
      <c r="BA1712" s="75"/>
    </row>
    <row r="1713" spans="48:53">
      <c r="AV1713" s="203"/>
      <c r="AW1713" s="75"/>
      <c r="AX1713" s="75"/>
      <c r="AY1713" s="94"/>
      <c r="AZ1713" s="75"/>
      <c r="BA1713" s="75"/>
    </row>
    <row r="1714" spans="48:53">
      <c r="AV1714" s="203"/>
      <c r="AW1714" s="75"/>
      <c r="AX1714" s="75"/>
      <c r="AY1714" s="94"/>
      <c r="AZ1714" s="75"/>
      <c r="BA1714" s="75"/>
    </row>
    <row r="1715" spans="48:53">
      <c r="AV1715" s="203"/>
      <c r="AW1715" s="75"/>
      <c r="AX1715" s="75"/>
      <c r="AY1715" s="94"/>
      <c r="AZ1715" s="75"/>
      <c r="BA1715" s="75"/>
    </row>
    <row r="1716" spans="48:53">
      <c r="AV1716" s="203"/>
      <c r="AW1716" s="75"/>
      <c r="AX1716" s="75"/>
      <c r="AY1716" s="94"/>
      <c r="AZ1716" s="75"/>
      <c r="BA1716" s="75"/>
    </row>
    <row r="1717" spans="48:53">
      <c r="AV1717" s="203"/>
      <c r="AW1717" s="75"/>
      <c r="AX1717" s="75"/>
      <c r="AY1717" s="94"/>
      <c r="AZ1717" s="75"/>
      <c r="BA1717" s="75"/>
    </row>
    <row r="1718" spans="48:53">
      <c r="AV1718" s="203"/>
      <c r="AW1718" s="75"/>
      <c r="AX1718" s="75"/>
      <c r="AY1718" s="94"/>
      <c r="AZ1718" s="75"/>
      <c r="BA1718" s="75"/>
    </row>
    <row r="1719" spans="48:53">
      <c r="AV1719" s="203"/>
      <c r="AW1719" s="75"/>
      <c r="AX1719" s="75"/>
      <c r="AY1719" s="94"/>
      <c r="AZ1719" s="75"/>
      <c r="BA1719" s="75"/>
    </row>
    <row r="1720" spans="48:53">
      <c r="AV1720" s="203"/>
      <c r="AW1720" s="75"/>
      <c r="AX1720" s="75"/>
      <c r="AY1720" s="94"/>
      <c r="AZ1720" s="75"/>
      <c r="BA1720" s="75"/>
    </row>
    <row r="1721" spans="48:53">
      <c r="AV1721" s="203"/>
      <c r="AW1721" s="75"/>
      <c r="AX1721" s="75"/>
      <c r="AY1721" s="94"/>
      <c r="AZ1721" s="75"/>
      <c r="BA1721" s="75"/>
    </row>
    <row r="1722" spans="48:53">
      <c r="AV1722" s="203"/>
      <c r="AW1722" s="75"/>
      <c r="AX1722" s="75"/>
      <c r="AY1722" s="94"/>
      <c r="AZ1722" s="75"/>
      <c r="BA1722" s="75"/>
    </row>
    <row r="1723" spans="48:53">
      <c r="AV1723" s="203"/>
      <c r="AW1723" s="75"/>
      <c r="AX1723" s="75"/>
      <c r="AY1723" s="94"/>
      <c r="AZ1723" s="75"/>
      <c r="BA1723" s="75"/>
    </row>
    <row r="1724" spans="48:53">
      <c r="AV1724" s="203"/>
      <c r="AW1724" s="75"/>
      <c r="AX1724" s="75"/>
      <c r="AY1724" s="94"/>
      <c r="AZ1724" s="75"/>
      <c r="BA1724" s="75"/>
    </row>
    <row r="1725" spans="48:53">
      <c r="AV1725" s="203"/>
      <c r="AW1725" s="75"/>
      <c r="AX1725" s="75"/>
      <c r="AY1725" s="94"/>
      <c r="AZ1725" s="75"/>
      <c r="BA1725" s="75"/>
    </row>
    <row r="1726" spans="48:53">
      <c r="AV1726" s="203"/>
      <c r="AW1726" s="75"/>
      <c r="AX1726" s="75"/>
      <c r="AY1726" s="94"/>
      <c r="AZ1726" s="75"/>
      <c r="BA1726" s="75"/>
    </row>
    <row r="1727" spans="48:53">
      <c r="AV1727" s="203"/>
      <c r="AW1727" s="75"/>
      <c r="AX1727" s="75"/>
      <c r="AY1727" s="94"/>
      <c r="AZ1727" s="75"/>
      <c r="BA1727" s="75"/>
    </row>
    <row r="1728" spans="48:53">
      <c r="AV1728" s="203"/>
      <c r="AW1728" s="75"/>
      <c r="AX1728" s="75"/>
      <c r="AY1728" s="94"/>
      <c r="AZ1728" s="75"/>
      <c r="BA1728" s="75"/>
    </row>
    <row r="1729" spans="48:53">
      <c r="AV1729" s="203"/>
      <c r="AW1729" s="75"/>
      <c r="AX1729" s="75"/>
      <c r="AY1729" s="94"/>
      <c r="AZ1729" s="75"/>
      <c r="BA1729" s="75"/>
    </row>
    <row r="1730" spans="48:53">
      <c r="AV1730" s="203"/>
      <c r="AW1730" s="75"/>
      <c r="AX1730" s="75"/>
      <c r="AY1730" s="94"/>
      <c r="AZ1730" s="75"/>
      <c r="BA1730" s="75"/>
    </row>
    <row r="1731" spans="48:53">
      <c r="AV1731" s="203"/>
      <c r="AW1731" s="75"/>
      <c r="AX1731" s="75"/>
      <c r="AY1731" s="94"/>
      <c r="AZ1731" s="75"/>
      <c r="BA1731" s="75"/>
    </row>
    <row r="1732" spans="48:53">
      <c r="AV1732" s="203"/>
      <c r="AW1732" s="75"/>
      <c r="AX1732" s="75"/>
      <c r="AY1732" s="94"/>
      <c r="AZ1732" s="75"/>
      <c r="BA1732" s="75"/>
    </row>
    <row r="1733" spans="48:53">
      <c r="AV1733" s="203"/>
      <c r="AW1733" s="75"/>
      <c r="AX1733" s="75"/>
      <c r="AY1733" s="94"/>
      <c r="AZ1733" s="75"/>
      <c r="BA1733" s="75"/>
    </row>
    <row r="1734" spans="48:53">
      <c r="AV1734" s="203"/>
      <c r="AW1734" s="75"/>
      <c r="AX1734" s="75"/>
      <c r="AY1734" s="94"/>
      <c r="AZ1734" s="75"/>
      <c r="BA1734" s="75"/>
    </row>
    <row r="1735" spans="48:53">
      <c r="AV1735" s="203"/>
      <c r="AW1735" s="75"/>
      <c r="AX1735" s="75"/>
      <c r="AY1735" s="94"/>
      <c r="AZ1735" s="75"/>
      <c r="BA1735" s="75"/>
    </row>
    <row r="1736" spans="48:53">
      <c r="AV1736" s="203"/>
      <c r="AW1736" s="75"/>
      <c r="AX1736" s="75"/>
      <c r="AY1736" s="94"/>
      <c r="AZ1736" s="75"/>
      <c r="BA1736" s="75"/>
    </row>
    <row r="1737" spans="48:53">
      <c r="AV1737" s="203"/>
      <c r="AW1737" s="75"/>
      <c r="AX1737" s="75"/>
      <c r="AY1737" s="94"/>
      <c r="AZ1737" s="75"/>
      <c r="BA1737" s="75"/>
    </row>
    <row r="1738" spans="48:53">
      <c r="AV1738" s="203"/>
      <c r="AW1738" s="75"/>
      <c r="AX1738" s="75"/>
      <c r="AY1738" s="94"/>
      <c r="AZ1738" s="75"/>
      <c r="BA1738" s="75"/>
    </row>
    <row r="1739" spans="48:53">
      <c r="AV1739" s="203"/>
      <c r="AW1739" s="75"/>
      <c r="AX1739" s="75"/>
      <c r="AY1739" s="94"/>
      <c r="AZ1739" s="75"/>
      <c r="BA1739" s="75"/>
    </row>
    <row r="1740" spans="48:53">
      <c r="AV1740" s="203"/>
      <c r="AW1740" s="75"/>
      <c r="AX1740" s="75"/>
      <c r="AY1740" s="94"/>
      <c r="AZ1740" s="75"/>
      <c r="BA1740" s="75"/>
    </row>
    <row r="1741" spans="48:53">
      <c r="AV1741" s="203"/>
      <c r="AW1741" s="75"/>
      <c r="AX1741" s="75"/>
      <c r="AY1741" s="94"/>
      <c r="AZ1741" s="75"/>
      <c r="BA1741" s="75"/>
    </row>
    <row r="1742" spans="48:53">
      <c r="AV1742" s="203"/>
      <c r="AW1742" s="75"/>
      <c r="AX1742" s="75"/>
      <c r="AY1742" s="94"/>
      <c r="AZ1742" s="75"/>
      <c r="BA1742" s="75"/>
    </row>
    <row r="1743" spans="48:53">
      <c r="AV1743" s="203"/>
      <c r="AW1743" s="75"/>
      <c r="AX1743" s="75"/>
      <c r="AY1743" s="94"/>
      <c r="AZ1743" s="75"/>
      <c r="BA1743" s="75"/>
    </row>
    <row r="1744" spans="48:53">
      <c r="AV1744" s="203"/>
      <c r="AW1744" s="75"/>
      <c r="AX1744" s="75"/>
      <c r="AY1744" s="94"/>
      <c r="AZ1744" s="75"/>
      <c r="BA1744" s="75"/>
    </row>
    <row r="1745" spans="48:53">
      <c r="AV1745" s="203"/>
      <c r="AW1745" s="75"/>
      <c r="AX1745" s="75"/>
      <c r="AY1745" s="94"/>
      <c r="AZ1745" s="75"/>
      <c r="BA1745" s="75"/>
    </row>
    <row r="1746" spans="48:53">
      <c r="AV1746" s="203"/>
      <c r="AW1746" s="75"/>
      <c r="AX1746" s="75"/>
      <c r="AY1746" s="94"/>
      <c r="AZ1746" s="75"/>
      <c r="BA1746" s="75"/>
    </row>
    <row r="1747" spans="48:53">
      <c r="AV1747" s="203"/>
      <c r="AW1747" s="75"/>
      <c r="AX1747" s="75"/>
      <c r="AY1747" s="94"/>
      <c r="AZ1747" s="75"/>
      <c r="BA1747" s="75"/>
    </row>
    <row r="1748" spans="48:53">
      <c r="AV1748" s="203"/>
      <c r="AW1748" s="75"/>
      <c r="AX1748" s="75"/>
      <c r="AY1748" s="94"/>
      <c r="AZ1748" s="75"/>
      <c r="BA1748" s="75"/>
    </row>
    <row r="1749" spans="48:53">
      <c r="AV1749" s="203"/>
      <c r="AW1749" s="75"/>
      <c r="AX1749" s="75"/>
      <c r="AY1749" s="94"/>
      <c r="AZ1749" s="75"/>
      <c r="BA1749" s="75"/>
    </row>
    <row r="1750" spans="48:53">
      <c r="AV1750" s="203"/>
      <c r="AW1750" s="75"/>
      <c r="AX1750" s="75"/>
      <c r="AY1750" s="94"/>
      <c r="AZ1750" s="75"/>
      <c r="BA1750" s="75"/>
    </row>
    <row r="1751" spans="48:53">
      <c r="AV1751" s="203"/>
      <c r="AW1751" s="75"/>
      <c r="AX1751" s="75"/>
      <c r="AY1751" s="94"/>
      <c r="AZ1751" s="75"/>
      <c r="BA1751" s="75"/>
    </row>
    <row r="1752" spans="48:53">
      <c r="AV1752" s="203"/>
      <c r="AW1752" s="75"/>
      <c r="AX1752" s="75"/>
      <c r="AY1752" s="94"/>
      <c r="AZ1752" s="75"/>
      <c r="BA1752" s="75"/>
    </row>
    <row r="1753" spans="48:53">
      <c r="AV1753" s="203"/>
      <c r="AW1753" s="75"/>
      <c r="AX1753" s="75"/>
      <c r="AY1753" s="94"/>
      <c r="AZ1753" s="75"/>
      <c r="BA1753" s="75"/>
    </row>
    <row r="1754" spans="48:53">
      <c r="AV1754" s="203"/>
      <c r="AW1754" s="75"/>
      <c r="AX1754" s="75"/>
      <c r="AY1754" s="94"/>
      <c r="AZ1754" s="75"/>
      <c r="BA1754" s="75"/>
    </row>
    <row r="1755" spans="48:53">
      <c r="AV1755" s="203"/>
      <c r="AW1755" s="75"/>
      <c r="AX1755" s="75"/>
      <c r="AY1755" s="94"/>
      <c r="AZ1755" s="75"/>
      <c r="BA1755" s="75"/>
    </row>
    <row r="1756" spans="48:53">
      <c r="AV1756" s="203"/>
      <c r="AW1756" s="75"/>
      <c r="AX1756" s="75"/>
      <c r="AY1756" s="94"/>
      <c r="AZ1756" s="75"/>
      <c r="BA1756" s="75"/>
    </row>
    <row r="1757" spans="48:53">
      <c r="AV1757" s="203"/>
      <c r="AW1757" s="75"/>
      <c r="AX1757" s="75"/>
      <c r="AY1757" s="94"/>
      <c r="AZ1757" s="75"/>
      <c r="BA1757" s="75"/>
    </row>
    <row r="1758" spans="48:53">
      <c r="AV1758" s="203"/>
      <c r="AW1758" s="75"/>
      <c r="AX1758" s="75"/>
      <c r="AY1758" s="94"/>
      <c r="AZ1758" s="75"/>
      <c r="BA1758" s="75"/>
    </row>
    <row r="1759" spans="48:53">
      <c r="AV1759" s="203"/>
      <c r="AW1759" s="75"/>
      <c r="AX1759" s="75"/>
      <c r="AY1759" s="94"/>
      <c r="AZ1759" s="75"/>
      <c r="BA1759" s="75"/>
    </row>
    <row r="1760" spans="48:53">
      <c r="AV1760" s="203"/>
      <c r="AW1760" s="75"/>
      <c r="AX1760" s="75"/>
      <c r="AY1760" s="94"/>
      <c r="AZ1760" s="75"/>
      <c r="BA1760" s="75"/>
    </row>
    <row r="1761" spans="48:53">
      <c r="AV1761" s="203"/>
      <c r="AW1761" s="75"/>
      <c r="AX1761" s="75"/>
      <c r="AY1761" s="94"/>
      <c r="AZ1761" s="75"/>
      <c r="BA1761" s="75"/>
    </row>
    <row r="1762" spans="48:53">
      <c r="AV1762" s="203"/>
      <c r="AW1762" s="75"/>
      <c r="AX1762" s="75"/>
      <c r="AY1762" s="94"/>
      <c r="AZ1762" s="75"/>
      <c r="BA1762" s="75"/>
    </row>
    <row r="1763" spans="48:53">
      <c r="AV1763" s="203"/>
      <c r="AW1763" s="75"/>
      <c r="AX1763" s="75"/>
      <c r="AY1763" s="94"/>
      <c r="AZ1763" s="75"/>
      <c r="BA1763" s="75"/>
    </row>
    <row r="1764" spans="48:53">
      <c r="AV1764" s="203"/>
      <c r="AW1764" s="75"/>
      <c r="AX1764" s="75"/>
      <c r="AY1764" s="94"/>
      <c r="AZ1764" s="75"/>
      <c r="BA1764" s="75"/>
    </row>
    <row r="1765" spans="48:53">
      <c r="AV1765" s="203"/>
      <c r="AW1765" s="75"/>
      <c r="AX1765" s="75"/>
      <c r="AY1765" s="94"/>
      <c r="AZ1765" s="75"/>
      <c r="BA1765" s="75"/>
    </row>
    <row r="1766" spans="48:53">
      <c r="AV1766" s="203"/>
      <c r="AW1766" s="75"/>
      <c r="AX1766" s="75"/>
      <c r="AY1766" s="94"/>
      <c r="AZ1766" s="75"/>
      <c r="BA1766" s="75"/>
    </row>
    <row r="1767" spans="48:53">
      <c r="AV1767" s="203"/>
      <c r="AW1767" s="75"/>
      <c r="AX1767" s="75"/>
      <c r="AY1767" s="94"/>
      <c r="AZ1767" s="75"/>
      <c r="BA1767" s="75"/>
    </row>
    <row r="1768" spans="48:53">
      <c r="AV1768" s="203"/>
      <c r="AW1768" s="75"/>
      <c r="AX1768" s="75"/>
      <c r="AY1768" s="94"/>
      <c r="AZ1768" s="75"/>
      <c r="BA1768" s="75"/>
    </row>
    <row r="1769" spans="48:53">
      <c r="AV1769" s="203"/>
      <c r="AW1769" s="75"/>
      <c r="AX1769" s="75"/>
      <c r="AY1769" s="94"/>
      <c r="AZ1769" s="75"/>
      <c r="BA1769" s="75"/>
    </row>
    <row r="1770" spans="48:53">
      <c r="AV1770" s="203"/>
      <c r="AW1770" s="75"/>
      <c r="AX1770" s="75"/>
      <c r="AY1770" s="94"/>
      <c r="AZ1770" s="75"/>
      <c r="BA1770" s="75"/>
    </row>
    <row r="1771" spans="48:53">
      <c r="AV1771" s="203"/>
      <c r="AW1771" s="75"/>
      <c r="AX1771" s="75"/>
      <c r="AY1771" s="94"/>
      <c r="AZ1771" s="75"/>
      <c r="BA1771" s="75"/>
    </row>
    <row r="1772" spans="48:53">
      <c r="AV1772" s="203"/>
      <c r="AW1772" s="75"/>
      <c r="AX1772" s="75"/>
      <c r="AY1772" s="94"/>
      <c r="AZ1772" s="75"/>
      <c r="BA1772" s="75"/>
    </row>
    <row r="1773" spans="48:53">
      <c r="AV1773" s="203"/>
      <c r="AW1773" s="75"/>
      <c r="AX1773" s="75"/>
      <c r="AY1773" s="94"/>
      <c r="AZ1773" s="75"/>
      <c r="BA1773" s="75"/>
    </row>
    <row r="1774" spans="48:53">
      <c r="AV1774" s="203"/>
      <c r="AW1774" s="75"/>
      <c r="AX1774" s="75"/>
      <c r="AY1774" s="94"/>
      <c r="AZ1774" s="75"/>
      <c r="BA1774" s="75"/>
    </row>
    <row r="1775" spans="48:53">
      <c r="AV1775" s="203"/>
      <c r="AW1775" s="75"/>
      <c r="AX1775" s="75"/>
      <c r="AY1775" s="94"/>
      <c r="AZ1775" s="75"/>
      <c r="BA1775" s="75"/>
    </row>
    <row r="1776" spans="48:53">
      <c r="AV1776" s="203"/>
      <c r="AW1776" s="75"/>
      <c r="AX1776" s="75"/>
      <c r="AY1776" s="94"/>
      <c r="AZ1776" s="75"/>
      <c r="BA1776" s="75"/>
    </row>
    <row r="1777" spans="48:53">
      <c r="AV1777" s="203"/>
      <c r="AW1777" s="75"/>
      <c r="AX1777" s="75"/>
      <c r="AY1777" s="94"/>
      <c r="AZ1777" s="75"/>
      <c r="BA1777" s="75"/>
    </row>
    <row r="1778" spans="48:53">
      <c r="AV1778" s="203"/>
      <c r="AW1778" s="75"/>
      <c r="AX1778" s="75"/>
      <c r="AY1778" s="94"/>
      <c r="AZ1778" s="75"/>
      <c r="BA1778" s="75"/>
    </row>
    <row r="1779" spans="48:53">
      <c r="AV1779" s="203"/>
      <c r="AW1779" s="75"/>
      <c r="AX1779" s="75"/>
      <c r="AY1779" s="94"/>
      <c r="AZ1779" s="75"/>
      <c r="BA1779" s="75"/>
    </row>
    <row r="1780" spans="48:53">
      <c r="AV1780" s="203"/>
      <c r="AW1780" s="75"/>
      <c r="AX1780" s="75"/>
      <c r="AY1780" s="94"/>
      <c r="AZ1780" s="75"/>
      <c r="BA1780" s="75"/>
    </row>
    <row r="1781" spans="48:53">
      <c r="AV1781" s="203"/>
      <c r="AW1781" s="75"/>
      <c r="AX1781" s="75"/>
      <c r="AY1781" s="94"/>
      <c r="AZ1781" s="75"/>
      <c r="BA1781" s="75"/>
    </row>
    <row r="1782" spans="48:53">
      <c r="AV1782" s="203"/>
      <c r="AW1782" s="75"/>
      <c r="AX1782" s="75"/>
      <c r="AY1782" s="94"/>
      <c r="AZ1782" s="75"/>
      <c r="BA1782" s="75"/>
    </row>
    <row r="1783" spans="48:53">
      <c r="AV1783" s="203"/>
      <c r="AW1783" s="75"/>
      <c r="AX1783" s="75"/>
      <c r="AY1783" s="94"/>
      <c r="AZ1783" s="75"/>
      <c r="BA1783" s="75"/>
    </row>
    <row r="1784" spans="48:53">
      <c r="AV1784" s="203"/>
      <c r="AW1784" s="75"/>
      <c r="AX1784" s="75"/>
      <c r="AY1784" s="94"/>
      <c r="AZ1784" s="75"/>
      <c r="BA1784" s="75"/>
    </row>
    <row r="1785" spans="48:53">
      <c r="AV1785" s="203"/>
      <c r="AW1785" s="75"/>
      <c r="AX1785" s="75"/>
      <c r="AY1785" s="94"/>
      <c r="AZ1785" s="75"/>
      <c r="BA1785" s="75"/>
    </row>
    <row r="1786" spans="48:53">
      <c r="AV1786" s="203"/>
      <c r="AW1786" s="75"/>
      <c r="AX1786" s="75"/>
      <c r="AY1786" s="94"/>
      <c r="AZ1786" s="75"/>
      <c r="BA1786" s="75"/>
    </row>
    <row r="1787" spans="48:53">
      <c r="AV1787" s="203"/>
      <c r="AW1787" s="75"/>
      <c r="AX1787" s="75"/>
      <c r="AY1787" s="94"/>
      <c r="AZ1787" s="75"/>
      <c r="BA1787" s="75"/>
    </row>
    <row r="1788" spans="48:53">
      <c r="AV1788" s="203"/>
      <c r="AW1788" s="75"/>
      <c r="AX1788" s="75"/>
      <c r="AY1788" s="94"/>
      <c r="AZ1788" s="75"/>
      <c r="BA1788" s="75"/>
    </row>
    <row r="1789" spans="48:53">
      <c r="AV1789" s="203"/>
      <c r="AW1789" s="75"/>
      <c r="AX1789" s="75"/>
      <c r="AY1789" s="94"/>
      <c r="AZ1789" s="75"/>
      <c r="BA1789" s="75"/>
    </row>
    <row r="1790" spans="48:53">
      <c r="AV1790" s="203"/>
      <c r="AW1790" s="75"/>
      <c r="AX1790" s="75"/>
      <c r="AY1790" s="94"/>
      <c r="AZ1790" s="75"/>
      <c r="BA1790" s="75"/>
    </row>
    <row r="1791" spans="48:53">
      <c r="AV1791" s="203"/>
      <c r="AW1791" s="75"/>
      <c r="AX1791" s="75"/>
      <c r="AY1791" s="94"/>
      <c r="AZ1791" s="75"/>
      <c r="BA1791" s="75"/>
    </row>
    <row r="1792" spans="48:53">
      <c r="AV1792" s="203"/>
      <c r="AW1792" s="75"/>
      <c r="AX1792" s="75"/>
      <c r="AY1792" s="94"/>
      <c r="AZ1792" s="75"/>
      <c r="BA1792" s="75"/>
    </row>
    <row r="1793" spans="48:53">
      <c r="AV1793" s="203"/>
      <c r="AW1793" s="75"/>
      <c r="AX1793" s="75"/>
      <c r="AY1793" s="94"/>
      <c r="AZ1793" s="75"/>
      <c r="BA1793" s="75"/>
    </row>
    <row r="1794" spans="48:53">
      <c r="AV1794" s="203"/>
      <c r="AW1794" s="75"/>
      <c r="AX1794" s="75"/>
      <c r="AY1794" s="94"/>
      <c r="AZ1794" s="75"/>
      <c r="BA1794" s="75"/>
    </row>
    <row r="1795" spans="48:53">
      <c r="AV1795" s="203"/>
      <c r="AW1795" s="75"/>
      <c r="AX1795" s="75"/>
      <c r="AY1795" s="94"/>
      <c r="AZ1795" s="75"/>
      <c r="BA1795" s="75"/>
    </row>
    <row r="1796" spans="48:53">
      <c r="AV1796" s="203"/>
      <c r="AW1796" s="75"/>
      <c r="AX1796" s="75"/>
      <c r="AY1796" s="94"/>
      <c r="AZ1796" s="75"/>
      <c r="BA1796" s="75"/>
    </row>
    <row r="1797" spans="48:53">
      <c r="AV1797" s="203"/>
      <c r="AW1797" s="75"/>
      <c r="AX1797" s="75"/>
      <c r="AY1797" s="94"/>
      <c r="AZ1797" s="75"/>
      <c r="BA1797" s="75"/>
    </row>
    <row r="1798" spans="48:53">
      <c r="AV1798" s="203"/>
      <c r="AW1798" s="75"/>
      <c r="AX1798" s="75"/>
      <c r="AY1798" s="94"/>
      <c r="AZ1798" s="75"/>
      <c r="BA1798" s="75"/>
    </row>
    <row r="1799" spans="48:53">
      <c r="AV1799" s="203"/>
      <c r="AW1799" s="75"/>
      <c r="AX1799" s="75"/>
      <c r="AY1799" s="94"/>
      <c r="AZ1799" s="75"/>
      <c r="BA1799" s="75"/>
    </row>
    <row r="1800" spans="48:53">
      <c r="AV1800" s="203"/>
      <c r="AW1800" s="75"/>
      <c r="AX1800" s="75"/>
      <c r="AY1800" s="94"/>
      <c r="AZ1800" s="75"/>
      <c r="BA1800" s="75"/>
    </row>
    <row r="1801" spans="48:53">
      <c r="AV1801" s="203"/>
      <c r="AW1801" s="75"/>
      <c r="AX1801" s="75"/>
      <c r="AY1801" s="94"/>
      <c r="AZ1801" s="75"/>
      <c r="BA1801" s="75"/>
    </row>
    <row r="1802" spans="48:53">
      <c r="AV1802" s="203"/>
      <c r="AW1802" s="75"/>
      <c r="AX1802" s="75"/>
      <c r="AY1802" s="94"/>
      <c r="AZ1802" s="75"/>
      <c r="BA1802" s="75"/>
    </row>
    <row r="1803" spans="48:53">
      <c r="AV1803" s="203"/>
      <c r="AW1803" s="75"/>
      <c r="AX1803" s="75"/>
      <c r="AY1803" s="94"/>
      <c r="AZ1803" s="75"/>
      <c r="BA1803" s="75"/>
    </row>
    <row r="1804" spans="48:53">
      <c r="AV1804" s="203"/>
      <c r="AW1804" s="75"/>
      <c r="AX1804" s="75"/>
      <c r="AY1804" s="94"/>
      <c r="AZ1804" s="75"/>
      <c r="BA1804" s="75"/>
    </row>
    <row r="1805" spans="48:53">
      <c r="AV1805" s="203"/>
      <c r="AW1805" s="75"/>
      <c r="AX1805" s="75"/>
      <c r="AY1805" s="94"/>
      <c r="AZ1805" s="75"/>
      <c r="BA1805" s="75"/>
    </row>
    <row r="1806" spans="48:53">
      <c r="AV1806" s="203"/>
      <c r="AW1806" s="75"/>
      <c r="AX1806" s="75"/>
      <c r="AY1806" s="94"/>
      <c r="AZ1806" s="75"/>
      <c r="BA1806" s="75"/>
    </row>
    <row r="1807" spans="48:53">
      <c r="AV1807" s="203"/>
      <c r="AW1807" s="75"/>
      <c r="AX1807" s="75"/>
      <c r="AY1807" s="94"/>
      <c r="AZ1807" s="75"/>
      <c r="BA1807" s="75"/>
    </row>
    <row r="1808" spans="48:53">
      <c r="AV1808" s="203"/>
      <c r="AW1808" s="75"/>
      <c r="AX1808" s="75"/>
      <c r="AY1808" s="94"/>
      <c r="AZ1808" s="75"/>
      <c r="BA1808" s="75"/>
    </row>
    <row r="1809" spans="48:53">
      <c r="AV1809" s="203"/>
      <c r="AW1809" s="75"/>
      <c r="AX1809" s="75"/>
      <c r="AY1809" s="94"/>
      <c r="AZ1809" s="75"/>
      <c r="BA1809" s="75"/>
    </row>
    <row r="1810" spans="48:53">
      <c r="AV1810" s="203"/>
      <c r="AW1810" s="75"/>
      <c r="AX1810" s="75"/>
      <c r="AY1810" s="94"/>
      <c r="AZ1810" s="75"/>
      <c r="BA1810" s="75"/>
    </row>
    <row r="1811" spans="48:53">
      <c r="AV1811" s="203"/>
      <c r="AW1811" s="75"/>
      <c r="AX1811" s="75"/>
      <c r="AY1811" s="94"/>
      <c r="AZ1811" s="75"/>
      <c r="BA1811" s="75"/>
    </row>
    <row r="1812" spans="48:53">
      <c r="AV1812" s="203"/>
      <c r="AW1812" s="75"/>
      <c r="AX1812" s="75"/>
      <c r="AY1812" s="94"/>
      <c r="AZ1812" s="75"/>
      <c r="BA1812" s="75"/>
    </row>
    <row r="1813" spans="48:53">
      <c r="AV1813" s="203"/>
      <c r="AW1813" s="75"/>
      <c r="AX1813" s="75"/>
      <c r="AY1813" s="94"/>
      <c r="AZ1813" s="75"/>
      <c r="BA1813" s="75"/>
    </row>
    <row r="1814" spans="48:53">
      <c r="AV1814" s="203"/>
      <c r="AW1814" s="75"/>
      <c r="AX1814" s="75"/>
      <c r="AY1814" s="94"/>
      <c r="AZ1814" s="75"/>
      <c r="BA1814" s="75"/>
    </row>
    <row r="1815" spans="48:53">
      <c r="AV1815" s="203"/>
      <c r="AW1815" s="75"/>
      <c r="AX1815" s="75"/>
      <c r="AY1815" s="94"/>
      <c r="AZ1815" s="75"/>
      <c r="BA1815" s="75"/>
    </row>
    <row r="1816" spans="48:53">
      <c r="AV1816" s="203"/>
      <c r="AW1816" s="75"/>
      <c r="AX1816" s="75"/>
      <c r="AY1816" s="94"/>
      <c r="AZ1816" s="75"/>
      <c r="BA1816" s="75"/>
    </row>
    <row r="1817" spans="48:53">
      <c r="AV1817" s="203"/>
      <c r="AW1817" s="75"/>
      <c r="AX1817" s="75"/>
      <c r="AY1817" s="94"/>
      <c r="AZ1817" s="75"/>
      <c r="BA1817" s="75"/>
    </row>
    <row r="1818" spans="48:53">
      <c r="AV1818" s="203"/>
      <c r="AW1818" s="75"/>
      <c r="AX1818" s="75"/>
      <c r="AY1818" s="94"/>
      <c r="AZ1818" s="75"/>
      <c r="BA1818" s="75"/>
    </row>
    <row r="1819" spans="48:53">
      <c r="AV1819" s="203"/>
      <c r="AW1819" s="75"/>
      <c r="AX1819" s="75"/>
      <c r="AY1819" s="94"/>
      <c r="AZ1819" s="75"/>
      <c r="BA1819" s="75"/>
    </row>
    <row r="1820" spans="48:53">
      <c r="AV1820" s="203"/>
      <c r="AW1820" s="75"/>
      <c r="AX1820" s="75"/>
      <c r="AY1820" s="94"/>
      <c r="AZ1820" s="75"/>
      <c r="BA1820" s="75"/>
    </row>
    <row r="1821" spans="48:53">
      <c r="AV1821" s="203"/>
      <c r="AW1821" s="75"/>
      <c r="AX1821" s="75"/>
      <c r="AY1821" s="94"/>
      <c r="AZ1821" s="75"/>
      <c r="BA1821" s="75"/>
    </row>
    <row r="1822" spans="48:53">
      <c r="AV1822" s="203"/>
      <c r="AW1822" s="75"/>
      <c r="AX1822" s="75"/>
      <c r="AY1822" s="94"/>
      <c r="AZ1822" s="75"/>
      <c r="BA1822" s="75"/>
    </row>
    <row r="1823" spans="48:53">
      <c r="AV1823" s="203"/>
      <c r="AW1823" s="75"/>
      <c r="AX1823" s="75"/>
      <c r="AY1823" s="94"/>
      <c r="AZ1823" s="75"/>
      <c r="BA1823" s="75"/>
    </row>
    <row r="1824" spans="48:53">
      <c r="AV1824" s="203"/>
      <c r="AW1824" s="75"/>
      <c r="AX1824" s="75"/>
      <c r="AY1824" s="94"/>
      <c r="AZ1824" s="75"/>
      <c r="BA1824" s="75"/>
    </row>
    <row r="1825" spans="48:53">
      <c r="AV1825" s="203"/>
      <c r="AW1825" s="75"/>
      <c r="AX1825" s="75"/>
      <c r="AY1825" s="94"/>
      <c r="AZ1825" s="75"/>
      <c r="BA1825" s="75"/>
    </row>
    <row r="1826" spans="48:53">
      <c r="AV1826" s="203"/>
      <c r="AW1826" s="75"/>
      <c r="AX1826" s="75"/>
      <c r="AY1826" s="94"/>
      <c r="AZ1826" s="75"/>
      <c r="BA1826" s="75"/>
    </row>
    <row r="1827" spans="48:53">
      <c r="AV1827" s="203"/>
      <c r="AW1827" s="75"/>
      <c r="AX1827" s="75"/>
      <c r="AY1827" s="94"/>
      <c r="AZ1827" s="75"/>
      <c r="BA1827" s="75"/>
    </row>
    <row r="1828" spans="48:53">
      <c r="AV1828" s="203"/>
      <c r="AW1828" s="75"/>
      <c r="AX1828" s="75"/>
      <c r="AY1828" s="94"/>
      <c r="AZ1828" s="75"/>
      <c r="BA1828" s="75"/>
    </row>
    <row r="1829" spans="48:53">
      <c r="AV1829" s="203"/>
      <c r="AW1829" s="75"/>
      <c r="AX1829" s="75"/>
      <c r="AY1829" s="94"/>
      <c r="AZ1829" s="75"/>
      <c r="BA1829" s="75"/>
    </row>
    <row r="1830" spans="48:53">
      <c r="AV1830" s="203"/>
      <c r="AW1830" s="75"/>
      <c r="AX1830" s="75"/>
      <c r="AY1830" s="94"/>
      <c r="AZ1830" s="75"/>
      <c r="BA1830" s="75"/>
    </row>
    <row r="1831" spans="48:53">
      <c r="AV1831" s="203"/>
      <c r="AW1831" s="75"/>
      <c r="AX1831" s="75"/>
      <c r="AY1831" s="94"/>
      <c r="AZ1831" s="75"/>
      <c r="BA1831" s="75"/>
    </row>
    <row r="1832" spans="48:53">
      <c r="AV1832" s="203"/>
      <c r="AW1832" s="75"/>
      <c r="AX1832" s="75"/>
      <c r="AY1832" s="94"/>
      <c r="AZ1832" s="75"/>
      <c r="BA1832" s="75"/>
    </row>
    <row r="1833" spans="48:53">
      <c r="AV1833" s="203"/>
      <c r="AW1833" s="75"/>
      <c r="AX1833" s="75"/>
      <c r="AY1833" s="94"/>
      <c r="AZ1833" s="75"/>
      <c r="BA1833" s="75"/>
    </row>
    <row r="1834" spans="48:53">
      <c r="AV1834" s="203"/>
      <c r="AW1834" s="75"/>
      <c r="AX1834" s="75"/>
      <c r="AY1834" s="94"/>
      <c r="AZ1834" s="75"/>
      <c r="BA1834" s="75"/>
    </row>
    <row r="1835" spans="48:53">
      <c r="AV1835" s="203"/>
      <c r="AW1835" s="75"/>
      <c r="AX1835" s="75"/>
      <c r="AY1835" s="94"/>
      <c r="AZ1835" s="75"/>
      <c r="BA1835" s="75"/>
    </row>
    <row r="1836" spans="48:53">
      <c r="AV1836" s="203"/>
      <c r="AW1836" s="75"/>
      <c r="AX1836" s="75"/>
      <c r="AY1836" s="94"/>
      <c r="AZ1836" s="75"/>
      <c r="BA1836" s="75"/>
    </row>
    <row r="1837" spans="48:53">
      <c r="AV1837" s="203"/>
      <c r="AW1837" s="75"/>
      <c r="AX1837" s="75"/>
      <c r="AY1837" s="94"/>
      <c r="AZ1837" s="75"/>
      <c r="BA1837" s="75"/>
    </row>
    <row r="1838" spans="48:53">
      <c r="AV1838" s="203"/>
      <c r="AW1838" s="75"/>
      <c r="AX1838" s="75"/>
      <c r="AY1838" s="94"/>
      <c r="AZ1838" s="75"/>
      <c r="BA1838" s="75"/>
    </row>
    <row r="1839" spans="48:53">
      <c r="AV1839" s="203"/>
      <c r="AW1839" s="75"/>
      <c r="AX1839" s="75"/>
      <c r="AY1839" s="94"/>
      <c r="AZ1839" s="75"/>
      <c r="BA1839" s="75"/>
    </row>
    <row r="1840" spans="48:53">
      <c r="AV1840" s="203"/>
      <c r="AW1840" s="75"/>
      <c r="AX1840" s="75"/>
      <c r="AY1840" s="94"/>
      <c r="AZ1840" s="75"/>
      <c r="BA1840" s="75"/>
    </row>
    <row r="1841" spans="48:53">
      <c r="AV1841" s="203"/>
      <c r="AW1841" s="75"/>
      <c r="AX1841" s="75"/>
      <c r="AY1841" s="94"/>
      <c r="AZ1841" s="75"/>
      <c r="BA1841" s="75"/>
    </row>
    <row r="1842" spans="48:53">
      <c r="AV1842" s="203"/>
      <c r="AW1842" s="75"/>
      <c r="AX1842" s="75"/>
      <c r="AY1842" s="94"/>
      <c r="AZ1842" s="75"/>
      <c r="BA1842" s="75"/>
    </row>
    <row r="1843" spans="48:53">
      <c r="AV1843" s="203"/>
      <c r="AW1843" s="75"/>
      <c r="AX1843" s="75"/>
      <c r="AY1843" s="94"/>
      <c r="AZ1843" s="75"/>
      <c r="BA1843" s="75"/>
    </row>
    <row r="1844" spans="48:53">
      <c r="AV1844" s="203"/>
      <c r="AW1844" s="75"/>
      <c r="AX1844" s="75"/>
      <c r="AY1844" s="94"/>
      <c r="AZ1844" s="75"/>
      <c r="BA1844" s="75"/>
    </row>
    <row r="1845" spans="48:53">
      <c r="AV1845" s="203"/>
      <c r="AW1845" s="75"/>
      <c r="AX1845" s="75"/>
      <c r="AY1845" s="94"/>
      <c r="AZ1845" s="75"/>
      <c r="BA1845" s="75"/>
    </row>
    <row r="1846" spans="48:53">
      <c r="AV1846" s="203"/>
      <c r="AW1846" s="75"/>
      <c r="AX1846" s="75"/>
      <c r="AY1846" s="94"/>
      <c r="AZ1846" s="75"/>
      <c r="BA1846" s="75"/>
    </row>
    <row r="1847" spans="48:53">
      <c r="AV1847" s="203"/>
      <c r="AW1847" s="75"/>
      <c r="AX1847" s="75"/>
      <c r="AY1847" s="94"/>
      <c r="AZ1847" s="75"/>
      <c r="BA1847" s="75"/>
    </row>
    <row r="1848" spans="48:53">
      <c r="AV1848" s="203"/>
      <c r="AW1848" s="75"/>
      <c r="AX1848" s="75"/>
      <c r="AY1848" s="94"/>
      <c r="AZ1848" s="75"/>
      <c r="BA1848" s="75"/>
    </row>
    <row r="1849" spans="48:53">
      <c r="AV1849" s="203"/>
      <c r="AW1849" s="75"/>
      <c r="AX1849" s="75"/>
      <c r="AY1849" s="94"/>
      <c r="AZ1849" s="75"/>
      <c r="BA1849" s="75"/>
    </row>
    <row r="1850" spans="48:53">
      <c r="AV1850" s="203"/>
      <c r="AW1850" s="75"/>
      <c r="AX1850" s="75"/>
      <c r="AY1850" s="94"/>
      <c r="AZ1850" s="75"/>
      <c r="BA1850" s="75"/>
    </row>
    <row r="1851" spans="48:53">
      <c r="AV1851" s="203"/>
      <c r="AW1851" s="75"/>
      <c r="AX1851" s="75"/>
      <c r="AY1851" s="94"/>
      <c r="AZ1851" s="75"/>
      <c r="BA1851" s="75"/>
    </row>
    <row r="1852" spans="48:53">
      <c r="AV1852" s="203"/>
      <c r="AW1852" s="75"/>
      <c r="AX1852" s="75"/>
      <c r="AY1852" s="94"/>
      <c r="AZ1852" s="75"/>
      <c r="BA1852" s="75"/>
    </row>
    <row r="1853" spans="48:53">
      <c r="AV1853" s="203"/>
      <c r="AW1853" s="75"/>
      <c r="AX1853" s="75"/>
      <c r="AY1853" s="94"/>
      <c r="AZ1853" s="75"/>
      <c r="BA1853" s="75"/>
    </row>
    <row r="1854" spans="48:53">
      <c r="AV1854" s="203"/>
      <c r="AW1854" s="75"/>
      <c r="AX1854" s="75"/>
      <c r="AY1854" s="94"/>
      <c r="AZ1854" s="75"/>
      <c r="BA1854" s="75"/>
    </row>
    <row r="1855" spans="48:53">
      <c r="AV1855" s="203"/>
      <c r="AW1855" s="75"/>
      <c r="AX1855" s="75"/>
      <c r="AY1855" s="94"/>
      <c r="AZ1855" s="75"/>
      <c r="BA1855" s="75"/>
    </row>
    <row r="1856" spans="48:53">
      <c r="AV1856" s="203"/>
      <c r="AW1856" s="75"/>
      <c r="AX1856" s="75"/>
      <c r="AY1856" s="94"/>
      <c r="AZ1856" s="75"/>
      <c r="BA1856" s="75"/>
    </row>
    <row r="1857" spans="48:53">
      <c r="AV1857" s="203"/>
      <c r="AW1857" s="75"/>
      <c r="AX1857" s="75"/>
      <c r="AY1857" s="94"/>
      <c r="AZ1857" s="75"/>
      <c r="BA1857" s="75"/>
    </row>
    <row r="1858" spans="48:53">
      <c r="AV1858" s="203"/>
      <c r="AW1858" s="75"/>
      <c r="AX1858" s="75"/>
      <c r="AY1858" s="94"/>
      <c r="AZ1858" s="75"/>
      <c r="BA1858" s="75"/>
    </row>
    <row r="1859" spans="48:53">
      <c r="AV1859" s="203"/>
      <c r="AW1859" s="75"/>
      <c r="AX1859" s="75"/>
      <c r="AY1859" s="94"/>
      <c r="AZ1859" s="75"/>
      <c r="BA1859" s="75"/>
    </row>
    <row r="1860" spans="48:53">
      <c r="AV1860" s="203"/>
      <c r="AW1860" s="75"/>
      <c r="AX1860" s="75"/>
      <c r="AY1860" s="94"/>
      <c r="AZ1860" s="75"/>
      <c r="BA1860" s="75"/>
    </row>
    <row r="1861" spans="48:53">
      <c r="AV1861" s="203"/>
      <c r="AW1861" s="75"/>
      <c r="AX1861" s="75"/>
      <c r="AY1861" s="94"/>
      <c r="AZ1861" s="75"/>
      <c r="BA1861" s="75"/>
    </row>
    <row r="1862" spans="48:53">
      <c r="AV1862" s="203"/>
      <c r="AW1862" s="75"/>
      <c r="AX1862" s="75"/>
      <c r="AY1862" s="94"/>
      <c r="AZ1862" s="75"/>
      <c r="BA1862" s="75"/>
    </row>
    <row r="1863" spans="48:53">
      <c r="AV1863" s="203"/>
      <c r="AW1863" s="75"/>
      <c r="AX1863" s="75"/>
      <c r="AY1863" s="94"/>
      <c r="AZ1863" s="75"/>
      <c r="BA1863" s="75"/>
    </row>
    <row r="1864" spans="48:53">
      <c r="AV1864" s="203"/>
      <c r="AW1864" s="75"/>
      <c r="AX1864" s="75"/>
      <c r="AY1864" s="94"/>
      <c r="AZ1864" s="75"/>
      <c r="BA1864" s="75"/>
    </row>
    <row r="1865" spans="48:53">
      <c r="AV1865" s="203"/>
      <c r="AW1865" s="75"/>
      <c r="AX1865" s="75"/>
      <c r="AY1865" s="94"/>
      <c r="AZ1865" s="75"/>
      <c r="BA1865" s="75"/>
    </row>
    <row r="1866" spans="48:53">
      <c r="AV1866" s="203"/>
      <c r="AW1866" s="75"/>
      <c r="AX1866" s="75"/>
      <c r="AY1866" s="94"/>
      <c r="AZ1866" s="75"/>
      <c r="BA1866" s="75"/>
    </row>
    <row r="1867" spans="48:53">
      <c r="AV1867" s="203"/>
      <c r="AW1867" s="75"/>
      <c r="AX1867" s="75"/>
      <c r="AY1867" s="94"/>
      <c r="AZ1867" s="75"/>
      <c r="BA1867" s="75"/>
    </row>
    <row r="1868" spans="48:53">
      <c r="AV1868" s="203"/>
      <c r="AW1868" s="75"/>
      <c r="AX1868" s="75"/>
      <c r="AY1868" s="94"/>
      <c r="AZ1868" s="75"/>
      <c r="BA1868" s="75"/>
    </row>
    <row r="1869" spans="48:53">
      <c r="AV1869" s="203"/>
      <c r="AW1869" s="75"/>
      <c r="AX1869" s="75"/>
      <c r="AY1869" s="94"/>
      <c r="AZ1869" s="75"/>
      <c r="BA1869" s="75"/>
    </row>
    <row r="1870" spans="48:53">
      <c r="AV1870" s="203"/>
      <c r="AW1870" s="75"/>
      <c r="AX1870" s="75"/>
      <c r="AY1870" s="94"/>
      <c r="AZ1870" s="75"/>
      <c r="BA1870" s="75"/>
    </row>
    <row r="1871" spans="48:53">
      <c r="AV1871" s="203"/>
      <c r="AW1871" s="75"/>
      <c r="AX1871" s="75"/>
      <c r="AY1871" s="94"/>
      <c r="AZ1871" s="75"/>
      <c r="BA1871" s="75"/>
    </row>
    <row r="1872" spans="48:53">
      <c r="AV1872" s="203"/>
      <c r="AW1872" s="75"/>
      <c r="AX1872" s="75"/>
      <c r="AY1872" s="94"/>
      <c r="AZ1872" s="75"/>
      <c r="BA1872" s="75"/>
    </row>
    <row r="1873" spans="48:53">
      <c r="AV1873" s="203"/>
      <c r="AW1873" s="75"/>
      <c r="AX1873" s="75"/>
      <c r="AY1873" s="94"/>
      <c r="AZ1873" s="75"/>
      <c r="BA1873" s="75"/>
    </row>
    <row r="1874" spans="48:53">
      <c r="AV1874" s="203"/>
      <c r="AW1874" s="75"/>
      <c r="AX1874" s="75"/>
      <c r="AY1874" s="94"/>
      <c r="AZ1874" s="75"/>
      <c r="BA1874" s="75"/>
    </row>
    <row r="1875" spans="48:53">
      <c r="AV1875" s="203"/>
      <c r="AW1875" s="75"/>
      <c r="AX1875" s="75"/>
      <c r="AY1875" s="94"/>
      <c r="AZ1875" s="75"/>
      <c r="BA1875" s="75"/>
    </row>
    <row r="1876" spans="48:53">
      <c r="AV1876" s="203"/>
      <c r="AW1876" s="75"/>
      <c r="AX1876" s="75"/>
      <c r="AY1876" s="94"/>
      <c r="AZ1876" s="75"/>
      <c r="BA1876" s="75"/>
    </row>
    <row r="1877" spans="48:53">
      <c r="AV1877" s="203"/>
      <c r="AW1877" s="75"/>
      <c r="AX1877" s="75"/>
      <c r="AY1877" s="94"/>
      <c r="AZ1877" s="75"/>
      <c r="BA1877" s="75"/>
    </row>
    <row r="1878" spans="48:53">
      <c r="AV1878" s="203"/>
      <c r="AW1878" s="75"/>
      <c r="AX1878" s="75"/>
      <c r="AY1878" s="94"/>
      <c r="AZ1878" s="75"/>
      <c r="BA1878" s="75"/>
    </row>
    <row r="1879" spans="48:53">
      <c r="AV1879" s="203"/>
      <c r="AW1879" s="75"/>
      <c r="AX1879" s="75"/>
      <c r="AY1879" s="94"/>
      <c r="AZ1879" s="75"/>
      <c r="BA1879" s="75"/>
    </row>
    <row r="1880" spans="48:53">
      <c r="AV1880" s="203"/>
      <c r="AW1880" s="75"/>
      <c r="AX1880" s="75"/>
      <c r="AY1880" s="94"/>
      <c r="AZ1880" s="75"/>
      <c r="BA1880" s="75"/>
    </row>
    <row r="1881" spans="48:53">
      <c r="AV1881" s="203"/>
      <c r="AW1881" s="75"/>
      <c r="AX1881" s="75"/>
      <c r="AY1881" s="94"/>
      <c r="AZ1881" s="75"/>
      <c r="BA1881" s="75"/>
    </row>
    <row r="1882" spans="48:53">
      <c r="AV1882" s="203"/>
      <c r="AW1882" s="75"/>
      <c r="AX1882" s="75"/>
      <c r="AY1882" s="94"/>
      <c r="AZ1882" s="75"/>
      <c r="BA1882" s="75"/>
    </row>
    <row r="1883" spans="48:53">
      <c r="AV1883" s="203"/>
      <c r="AW1883" s="75"/>
      <c r="AX1883" s="75"/>
      <c r="AY1883" s="94"/>
      <c r="AZ1883" s="75"/>
      <c r="BA1883" s="75"/>
    </row>
    <row r="1884" spans="48:53">
      <c r="AV1884" s="203"/>
      <c r="AW1884" s="75"/>
      <c r="AX1884" s="75"/>
      <c r="AY1884" s="94"/>
      <c r="AZ1884" s="75"/>
      <c r="BA1884" s="75"/>
    </row>
    <row r="1885" spans="48:53">
      <c r="AV1885" s="203"/>
      <c r="AW1885" s="75"/>
      <c r="AX1885" s="75"/>
      <c r="AY1885" s="94"/>
      <c r="AZ1885" s="75"/>
      <c r="BA1885" s="75"/>
    </row>
    <row r="1886" spans="48:53">
      <c r="AV1886" s="203"/>
      <c r="AW1886" s="75"/>
      <c r="AX1886" s="75"/>
      <c r="AY1886" s="94"/>
      <c r="AZ1886" s="75"/>
      <c r="BA1886" s="75"/>
    </row>
    <row r="1887" spans="48:53">
      <c r="AV1887" s="203"/>
      <c r="AW1887" s="75"/>
      <c r="AX1887" s="75"/>
      <c r="AY1887" s="94"/>
      <c r="AZ1887" s="75"/>
      <c r="BA1887" s="75"/>
    </row>
    <row r="1888" spans="48:53">
      <c r="AV1888" s="203"/>
      <c r="AW1888" s="75"/>
      <c r="AX1888" s="75"/>
      <c r="AY1888" s="94"/>
      <c r="AZ1888" s="75"/>
      <c r="BA1888" s="75"/>
    </row>
    <row r="1889" spans="48:53">
      <c r="AV1889" s="203"/>
      <c r="AW1889" s="75"/>
      <c r="AX1889" s="75"/>
      <c r="AY1889" s="94"/>
      <c r="AZ1889" s="75"/>
      <c r="BA1889" s="75"/>
    </row>
    <row r="1890" spans="48:53">
      <c r="AV1890" s="203"/>
      <c r="AW1890" s="75"/>
      <c r="AX1890" s="75"/>
      <c r="AY1890" s="94"/>
      <c r="AZ1890" s="75"/>
      <c r="BA1890" s="75"/>
    </row>
    <row r="1891" spans="48:53">
      <c r="AV1891" s="203"/>
      <c r="AW1891" s="75"/>
      <c r="AX1891" s="75"/>
      <c r="AY1891" s="94"/>
      <c r="AZ1891" s="75"/>
      <c r="BA1891" s="75"/>
    </row>
    <row r="1892" spans="48:53">
      <c r="AV1892" s="203"/>
      <c r="AW1892" s="75"/>
      <c r="AX1892" s="75"/>
      <c r="AY1892" s="94"/>
      <c r="AZ1892" s="75"/>
      <c r="BA1892" s="75"/>
    </row>
    <row r="1893" spans="48:53">
      <c r="AV1893" s="203"/>
      <c r="AW1893" s="75"/>
      <c r="AX1893" s="75"/>
      <c r="AY1893" s="94"/>
      <c r="AZ1893" s="75"/>
      <c r="BA1893" s="75"/>
    </row>
    <row r="1894" spans="48:53">
      <c r="AV1894" s="203"/>
      <c r="AW1894" s="75"/>
      <c r="AX1894" s="75"/>
      <c r="AY1894" s="94"/>
      <c r="AZ1894" s="75"/>
      <c r="BA1894" s="75"/>
    </row>
    <row r="1895" spans="48:53">
      <c r="AV1895" s="203"/>
      <c r="AW1895" s="75"/>
      <c r="AX1895" s="75"/>
      <c r="AY1895" s="94"/>
      <c r="AZ1895" s="75"/>
      <c r="BA1895" s="75"/>
    </row>
    <row r="1896" spans="48:53">
      <c r="AV1896" s="203"/>
      <c r="AW1896" s="75"/>
      <c r="AX1896" s="75"/>
      <c r="AY1896" s="94"/>
      <c r="AZ1896" s="75"/>
      <c r="BA1896" s="75"/>
    </row>
    <row r="1897" spans="48:53">
      <c r="AV1897" s="203"/>
      <c r="AW1897" s="75"/>
      <c r="AX1897" s="75"/>
      <c r="AY1897" s="94"/>
      <c r="AZ1897" s="75"/>
      <c r="BA1897" s="75"/>
    </row>
    <row r="1898" spans="48:53">
      <c r="AV1898" s="203"/>
      <c r="AW1898" s="75"/>
      <c r="AX1898" s="75"/>
      <c r="AY1898" s="94"/>
      <c r="AZ1898" s="75"/>
      <c r="BA1898" s="75"/>
    </row>
    <row r="1899" spans="48:53">
      <c r="AV1899" s="203"/>
      <c r="AW1899" s="75"/>
      <c r="AX1899" s="75"/>
      <c r="AY1899" s="94"/>
      <c r="AZ1899" s="75"/>
      <c r="BA1899" s="75"/>
    </row>
    <row r="1900" spans="48:53">
      <c r="AV1900" s="203"/>
      <c r="AW1900" s="75"/>
      <c r="AX1900" s="75"/>
      <c r="AY1900" s="94"/>
      <c r="AZ1900" s="75"/>
      <c r="BA1900" s="75"/>
    </row>
    <row r="1901" spans="48:53">
      <c r="AV1901" s="203"/>
      <c r="AW1901" s="75"/>
      <c r="AX1901" s="75"/>
      <c r="AY1901" s="94"/>
      <c r="AZ1901" s="75"/>
      <c r="BA1901" s="75"/>
    </row>
    <row r="1902" spans="48:53">
      <c r="AV1902" s="203"/>
      <c r="AW1902" s="75"/>
      <c r="AX1902" s="75"/>
      <c r="AY1902" s="94"/>
      <c r="AZ1902" s="75"/>
      <c r="BA1902" s="75"/>
    </row>
    <row r="1903" spans="48:53">
      <c r="AV1903" s="203"/>
      <c r="AW1903" s="75"/>
      <c r="AX1903" s="75"/>
      <c r="AY1903" s="94"/>
      <c r="AZ1903" s="75"/>
      <c r="BA1903" s="75"/>
    </row>
    <row r="1904" spans="48:53">
      <c r="AV1904" s="203"/>
      <c r="AW1904" s="75"/>
      <c r="AX1904" s="75"/>
      <c r="AY1904" s="94"/>
      <c r="AZ1904" s="75"/>
      <c r="BA1904" s="75"/>
    </row>
    <row r="1905" spans="48:53">
      <c r="AV1905" s="203"/>
      <c r="AW1905" s="75"/>
      <c r="AX1905" s="75"/>
      <c r="AY1905" s="94"/>
      <c r="AZ1905" s="75"/>
      <c r="BA1905" s="75"/>
    </row>
    <row r="1906" spans="48:53">
      <c r="AV1906" s="203"/>
      <c r="AW1906" s="75"/>
      <c r="AX1906" s="75"/>
      <c r="AY1906" s="94"/>
      <c r="AZ1906" s="75"/>
      <c r="BA1906" s="75"/>
    </row>
    <row r="1907" spans="48:53">
      <c r="AV1907" s="203"/>
      <c r="AW1907" s="75"/>
      <c r="AX1907" s="75"/>
      <c r="AY1907" s="94"/>
      <c r="AZ1907" s="75"/>
      <c r="BA1907" s="75"/>
    </row>
    <row r="1908" spans="48:53">
      <c r="AV1908" s="203"/>
      <c r="AW1908" s="75"/>
      <c r="AX1908" s="75"/>
      <c r="AY1908" s="94"/>
      <c r="AZ1908" s="75"/>
      <c r="BA1908" s="75"/>
    </row>
    <row r="1909" spans="48:53">
      <c r="AV1909" s="203"/>
      <c r="AW1909" s="75"/>
      <c r="AX1909" s="75"/>
      <c r="AY1909" s="94"/>
      <c r="AZ1909" s="75"/>
      <c r="BA1909" s="75"/>
    </row>
    <row r="1910" spans="48:53">
      <c r="AV1910" s="203"/>
      <c r="AW1910" s="75"/>
      <c r="AX1910" s="75"/>
      <c r="AY1910" s="94"/>
      <c r="AZ1910" s="75"/>
      <c r="BA1910" s="75"/>
    </row>
    <row r="1911" spans="48:53">
      <c r="AV1911" s="203"/>
      <c r="AW1911" s="75"/>
      <c r="AX1911" s="75"/>
      <c r="AY1911" s="94"/>
      <c r="AZ1911" s="75"/>
      <c r="BA1911" s="75"/>
    </row>
    <row r="1912" spans="48:53">
      <c r="AV1912" s="203"/>
      <c r="AW1912" s="75"/>
      <c r="AX1912" s="75"/>
      <c r="AY1912" s="94"/>
      <c r="AZ1912" s="75"/>
      <c r="BA1912" s="75"/>
    </row>
    <row r="1913" spans="48:53">
      <c r="AV1913" s="203"/>
      <c r="AW1913" s="75"/>
      <c r="AX1913" s="75"/>
      <c r="AY1913" s="94"/>
      <c r="AZ1913" s="75"/>
      <c r="BA1913" s="75"/>
    </row>
    <row r="1914" spans="48:53">
      <c r="AV1914" s="203"/>
      <c r="AW1914" s="75"/>
      <c r="AX1914" s="75"/>
      <c r="AY1914" s="94"/>
      <c r="AZ1914" s="75"/>
      <c r="BA1914" s="75"/>
    </row>
    <row r="1915" spans="48:53">
      <c r="AV1915" s="203"/>
      <c r="AW1915" s="75"/>
      <c r="AX1915" s="75"/>
      <c r="AY1915" s="94"/>
      <c r="AZ1915" s="75"/>
      <c r="BA1915" s="75"/>
    </row>
    <row r="1916" spans="48:53">
      <c r="AV1916" s="203"/>
      <c r="AW1916" s="75"/>
      <c r="AX1916" s="75"/>
      <c r="AY1916" s="94"/>
      <c r="AZ1916" s="75"/>
      <c r="BA1916" s="75"/>
    </row>
    <row r="1917" spans="48:53">
      <c r="AV1917" s="203"/>
      <c r="AW1917" s="75"/>
      <c r="AX1917" s="75"/>
      <c r="AY1917" s="94"/>
      <c r="AZ1917" s="75"/>
      <c r="BA1917" s="75"/>
    </row>
    <row r="1918" spans="48:53">
      <c r="AV1918" s="203"/>
      <c r="AW1918" s="75"/>
      <c r="AX1918" s="75"/>
      <c r="AY1918" s="94"/>
      <c r="AZ1918" s="75"/>
      <c r="BA1918" s="75"/>
    </row>
    <row r="1919" spans="48:53">
      <c r="AV1919" s="203"/>
      <c r="AW1919" s="75"/>
      <c r="AX1919" s="75"/>
      <c r="AY1919" s="94"/>
      <c r="AZ1919" s="75"/>
      <c r="BA1919" s="75"/>
    </row>
    <row r="1920" spans="48:53">
      <c r="AV1920" s="203"/>
      <c r="AW1920" s="75"/>
      <c r="AX1920" s="75"/>
      <c r="AY1920" s="94"/>
      <c r="AZ1920" s="75"/>
      <c r="BA1920" s="75"/>
    </row>
    <row r="1921" spans="48:53">
      <c r="AV1921" s="203"/>
      <c r="AW1921" s="75"/>
      <c r="AX1921" s="75"/>
      <c r="AY1921" s="94"/>
      <c r="AZ1921" s="75"/>
      <c r="BA1921" s="75"/>
    </row>
    <row r="1922" spans="48:53">
      <c r="AV1922" s="203"/>
      <c r="AW1922" s="75"/>
      <c r="AX1922" s="75"/>
      <c r="AY1922" s="94"/>
      <c r="AZ1922" s="75"/>
      <c r="BA1922" s="75"/>
    </row>
    <row r="1923" spans="48:53">
      <c r="AV1923" s="203"/>
      <c r="AW1923" s="75"/>
      <c r="AX1923" s="75"/>
      <c r="AY1923" s="94"/>
      <c r="AZ1923" s="75"/>
      <c r="BA1923" s="75"/>
    </row>
    <row r="1924" spans="48:53">
      <c r="AV1924" s="203"/>
      <c r="AW1924" s="75"/>
      <c r="AX1924" s="75"/>
      <c r="AY1924" s="94"/>
      <c r="AZ1924" s="75"/>
      <c r="BA1924" s="75"/>
    </row>
    <row r="1925" spans="48:53">
      <c r="AV1925" s="203"/>
      <c r="AW1925" s="75"/>
      <c r="AX1925" s="75"/>
      <c r="AY1925" s="94"/>
      <c r="AZ1925" s="75"/>
      <c r="BA1925" s="75"/>
    </row>
    <row r="1926" spans="48:53">
      <c r="AV1926" s="203"/>
      <c r="AW1926" s="75"/>
      <c r="AX1926" s="75"/>
      <c r="AY1926" s="94"/>
      <c r="AZ1926" s="75"/>
      <c r="BA1926" s="75"/>
    </row>
    <row r="1927" spans="48:53">
      <c r="AV1927" s="203"/>
      <c r="AW1927" s="75"/>
      <c r="AX1927" s="75"/>
      <c r="AY1927" s="94"/>
      <c r="AZ1927" s="75"/>
      <c r="BA1927" s="75"/>
    </row>
    <row r="1928" spans="48:53">
      <c r="AV1928" s="203"/>
      <c r="AW1928" s="75"/>
      <c r="AX1928" s="75"/>
      <c r="AY1928" s="94"/>
      <c r="AZ1928" s="75"/>
      <c r="BA1928" s="75"/>
    </row>
    <row r="1929" spans="48:53">
      <c r="AV1929" s="203"/>
      <c r="AW1929" s="75"/>
      <c r="AX1929" s="75"/>
      <c r="AY1929" s="94"/>
      <c r="AZ1929" s="75"/>
      <c r="BA1929" s="75"/>
    </row>
    <row r="1930" spans="48:53">
      <c r="AV1930" s="203"/>
      <c r="AW1930" s="75"/>
      <c r="AX1930" s="75"/>
      <c r="AY1930" s="94"/>
      <c r="AZ1930" s="75"/>
      <c r="BA1930" s="75"/>
    </row>
    <row r="1931" spans="48:53">
      <c r="AV1931" s="203"/>
      <c r="AW1931" s="75"/>
      <c r="AX1931" s="75"/>
      <c r="AY1931" s="94"/>
      <c r="AZ1931" s="75"/>
      <c r="BA1931" s="75"/>
    </row>
    <row r="1932" spans="48:53">
      <c r="AV1932" s="203"/>
      <c r="AW1932" s="75"/>
      <c r="AX1932" s="75"/>
      <c r="AY1932" s="94"/>
      <c r="AZ1932" s="75"/>
      <c r="BA1932" s="75"/>
    </row>
    <row r="1933" spans="48:53">
      <c r="AV1933" s="203"/>
      <c r="AW1933" s="75"/>
      <c r="AX1933" s="75"/>
      <c r="AY1933" s="94"/>
      <c r="AZ1933" s="75"/>
      <c r="BA1933" s="75"/>
    </row>
    <row r="1934" spans="48:53">
      <c r="AV1934" s="203"/>
      <c r="AW1934" s="75"/>
      <c r="AX1934" s="75"/>
      <c r="AY1934" s="94"/>
      <c r="AZ1934" s="75"/>
      <c r="BA1934" s="75"/>
    </row>
    <row r="1935" spans="48:53">
      <c r="AV1935" s="203"/>
      <c r="AW1935" s="75"/>
      <c r="AX1935" s="75"/>
      <c r="AY1935" s="94"/>
      <c r="AZ1935" s="75"/>
      <c r="BA1935" s="75"/>
    </row>
    <row r="1936" spans="48:53">
      <c r="AV1936" s="203"/>
      <c r="AW1936" s="75"/>
      <c r="AX1936" s="75"/>
      <c r="AY1936" s="94"/>
      <c r="AZ1936" s="75"/>
      <c r="BA1936" s="75"/>
    </row>
    <row r="1937" spans="48:53">
      <c r="AV1937" s="203"/>
      <c r="AW1937" s="75"/>
      <c r="AX1937" s="75"/>
      <c r="AY1937" s="94"/>
      <c r="AZ1937" s="75"/>
      <c r="BA1937" s="75"/>
    </row>
    <row r="1938" spans="48:53">
      <c r="AV1938" s="203"/>
      <c r="AW1938" s="75"/>
      <c r="AX1938" s="75"/>
      <c r="AY1938" s="94"/>
      <c r="AZ1938" s="75"/>
      <c r="BA1938" s="75"/>
    </row>
    <row r="1939" spans="48:53">
      <c r="AV1939" s="203"/>
      <c r="AW1939" s="75"/>
      <c r="AX1939" s="75"/>
      <c r="AY1939" s="94"/>
      <c r="AZ1939" s="75"/>
      <c r="BA1939" s="75"/>
    </row>
    <row r="1940" spans="48:53">
      <c r="AV1940" s="203"/>
      <c r="AW1940" s="75"/>
      <c r="AX1940" s="75"/>
      <c r="AY1940" s="94"/>
      <c r="AZ1940" s="75"/>
      <c r="BA1940" s="75"/>
    </row>
    <row r="1941" spans="48:53">
      <c r="AV1941" s="203"/>
      <c r="AW1941" s="75"/>
      <c r="AX1941" s="75"/>
      <c r="AY1941" s="94"/>
      <c r="AZ1941" s="75"/>
      <c r="BA1941" s="75"/>
    </row>
    <row r="1942" spans="48:53">
      <c r="AV1942" s="203"/>
      <c r="AW1942" s="75"/>
      <c r="AX1942" s="75"/>
      <c r="AY1942" s="94"/>
      <c r="AZ1942" s="75"/>
      <c r="BA1942" s="75"/>
    </row>
    <row r="1943" spans="48:53">
      <c r="AV1943" s="203"/>
      <c r="AW1943" s="75"/>
      <c r="AX1943" s="75"/>
      <c r="AY1943" s="94"/>
      <c r="AZ1943" s="75"/>
      <c r="BA1943" s="75"/>
    </row>
    <row r="1944" spans="48:53">
      <c r="AV1944" s="203"/>
      <c r="AW1944" s="75"/>
      <c r="AX1944" s="75"/>
      <c r="AY1944" s="94"/>
      <c r="AZ1944" s="75"/>
      <c r="BA1944" s="75"/>
    </row>
    <row r="1945" spans="48:53">
      <c r="AV1945" s="203"/>
      <c r="AW1945" s="75"/>
      <c r="AX1945" s="75"/>
      <c r="AY1945" s="94"/>
      <c r="AZ1945" s="75"/>
      <c r="BA1945" s="75"/>
    </row>
    <row r="1946" spans="48:53">
      <c r="AV1946" s="203"/>
      <c r="AW1946" s="75"/>
      <c r="AX1946" s="75"/>
      <c r="AY1946" s="94"/>
      <c r="AZ1946" s="75"/>
      <c r="BA1946" s="75"/>
    </row>
    <row r="1947" spans="48:53">
      <c r="AV1947" s="203"/>
      <c r="AW1947" s="75"/>
      <c r="AX1947" s="75"/>
      <c r="AY1947" s="94"/>
      <c r="AZ1947" s="75"/>
      <c r="BA1947" s="75"/>
    </row>
    <row r="1948" spans="48:53">
      <c r="AV1948" s="203"/>
      <c r="AW1948" s="75"/>
      <c r="AX1948" s="75"/>
      <c r="AY1948" s="94"/>
      <c r="AZ1948" s="75"/>
      <c r="BA1948" s="75"/>
    </row>
    <row r="1949" spans="48:53">
      <c r="AV1949" s="203"/>
      <c r="AW1949" s="75"/>
      <c r="AX1949" s="75"/>
      <c r="AY1949" s="94"/>
      <c r="AZ1949" s="75"/>
      <c r="BA1949" s="75"/>
    </row>
    <row r="1950" spans="48:53">
      <c r="AV1950" s="203"/>
      <c r="AW1950" s="75"/>
      <c r="AX1950" s="75"/>
      <c r="AY1950" s="94"/>
      <c r="AZ1950" s="75"/>
      <c r="BA1950" s="75"/>
    </row>
    <row r="1951" spans="48:53">
      <c r="AV1951" s="203"/>
      <c r="AW1951" s="75"/>
      <c r="AX1951" s="75"/>
      <c r="AY1951" s="94"/>
      <c r="AZ1951" s="75"/>
      <c r="BA1951" s="75"/>
    </row>
    <row r="1952" spans="48:53">
      <c r="AV1952" s="203"/>
      <c r="AW1952" s="75"/>
      <c r="AX1952" s="75"/>
      <c r="AY1952" s="94"/>
      <c r="AZ1952" s="75"/>
      <c r="BA1952" s="75"/>
    </row>
    <row r="1953" spans="48:53">
      <c r="AV1953" s="203"/>
      <c r="AW1953" s="75"/>
      <c r="AX1953" s="75"/>
      <c r="AY1953" s="94"/>
      <c r="AZ1953" s="75"/>
      <c r="BA1953" s="75"/>
    </row>
    <row r="1954" spans="48:53">
      <c r="AV1954" s="203"/>
      <c r="AW1954" s="75"/>
      <c r="AX1954" s="75"/>
      <c r="AY1954" s="94"/>
      <c r="AZ1954" s="75"/>
      <c r="BA1954" s="75"/>
    </row>
    <row r="1955" spans="48:53">
      <c r="AV1955" s="203"/>
      <c r="AW1955" s="75"/>
      <c r="AX1955" s="75"/>
      <c r="AY1955" s="94"/>
      <c r="AZ1955" s="75"/>
      <c r="BA1955" s="75"/>
    </row>
    <row r="1956" spans="48:53">
      <c r="AV1956" s="203"/>
      <c r="AW1956" s="75"/>
      <c r="AX1956" s="75"/>
      <c r="AY1956" s="94"/>
      <c r="AZ1956" s="75"/>
      <c r="BA1956" s="75"/>
    </row>
    <row r="1957" spans="48:53">
      <c r="AV1957" s="203"/>
      <c r="AW1957" s="75"/>
      <c r="AX1957" s="75"/>
      <c r="AY1957" s="94"/>
      <c r="AZ1957" s="75"/>
      <c r="BA1957" s="75"/>
    </row>
    <row r="1958" spans="48:53">
      <c r="AV1958" s="203"/>
      <c r="AW1958" s="75"/>
      <c r="AX1958" s="75"/>
      <c r="AY1958" s="94"/>
      <c r="AZ1958" s="75"/>
      <c r="BA1958" s="75"/>
    </row>
    <row r="1959" spans="48:53">
      <c r="AV1959" s="203"/>
      <c r="AW1959" s="75"/>
      <c r="AX1959" s="75"/>
      <c r="AY1959" s="94"/>
      <c r="AZ1959" s="75"/>
      <c r="BA1959" s="75"/>
    </row>
    <row r="1960" spans="48:53">
      <c r="AV1960" s="203"/>
      <c r="AW1960" s="75"/>
      <c r="AX1960" s="75"/>
      <c r="AY1960" s="94"/>
      <c r="AZ1960" s="75"/>
      <c r="BA1960" s="75"/>
    </row>
    <row r="1961" spans="48:53">
      <c r="AV1961" s="203"/>
      <c r="AW1961" s="75"/>
      <c r="AX1961" s="75"/>
      <c r="AY1961" s="94"/>
      <c r="AZ1961" s="75"/>
      <c r="BA1961" s="75"/>
    </row>
    <row r="1962" spans="48:53">
      <c r="AV1962" s="203"/>
      <c r="AW1962" s="75"/>
      <c r="AX1962" s="75"/>
      <c r="AY1962" s="94"/>
      <c r="AZ1962" s="75"/>
      <c r="BA1962" s="75"/>
    </row>
    <row r="1963" spans="48:53">
      <c r="AV1963" s="203"/>
      <c r="AW1963" s="75"/>
      <c r="AX1963" s="75"/>
      <c r="AY1963" s="94"/>
      <c r="AZ1963" s="75"/>
      <c r="BA1963" s="75"/>
    </row>
    <row r="1964" spans="48:53">
      <c r="AV1964" s="203"/>
      <c r="AW1964" s="75"/>
      <c r="AX1964" s="75"/>
      <c r="AY1964" s="94"/>
      <c r="AZ1964" s="75"/>
      <c r="BA1964" s="75"/>
    </row>
    <row r="1965" spans="48:53">
      <c r="AV1965" s="203"/>
      <c r="AW1965" s="75"/>
      <c r="AX1965" s="75"/>
      <c r="AY1965" s="94"/>
      <c r="AZ1965" s="75"/>
      <c r="BA1965" s="75"/>
    </row>
    <row r="1966" spans="48:53">
      <c r="AV1966" s="203"/>
      <c r="AW1966" s="75"/>
      <c r="AX1966" s="75"/>
      <c r="AY1966" s="94"/>
      <c r="AZ1966" s="75"/>
      <c r="BA1966" s="75"/>
    </row>
    <row r="1967" spans="48:53">
      <c r="AV1967" s="203"/>
      <c r="AW1967" s="75"/>
      <c r="AX1967" s="75"/>
      <c r="AY1967" s="94"/>
      <c r="AZ1967" s="75"/>
      <c r="BA1967" s="75"/>
    </row>
    <row r="1968" spans="48:53">
      <c r="AV1968" s="203"/>
      <c r="AW1968" s="75"/>
      <c r="AX1968" s="75"/>
      <c r="AY1968" s="94"/>
      <c r="AZ1968" s="75"/>
      <c r="BA1968" s="75"/>
    </row>
    <row r="1969" spans="48:53">
      <c r="AV1969" s="203"/>
      <c r="AW1969" s="75"/>
      <c r="AX1969" s="75"/>
      <c r="AY1969" s="94"/>
      <c r="AZ1969" s="75"/>
      <c r="BA1969" s="75"/>
    </row>
    <row r="1970" spans="48:53">
      <c r="AV1970" s="203"/>
      <c r="AW1970" s="75"/>
      <c r="AX1970" s="75"/>
      <c r="AY1970" s="94"/>
      <c r="AZ1970" s="75"/>
      <c r="BA1970" s="75"/>
    </row>
    <row r="1971" spans="48:53">
      <c r="AV1971" s="203"/>
      <c r="AW1971" s="75"/>
      <c r="AX1971" s="75"/>
      <c r="AY1971" s="94"/>
      <c r="AZ1971" s="75"/>
      <c r="BA1971" s="75"/>
    </row>
    <row r="1972" spans="48:53">
      <c r="AV1972" s="203"/>
      <c r="AW1972" s="75"/>
      <c r="AX1972" s="75"/>
      <c r="AY1972" s="94"/>
      <c r="AZ1972" s="75"/>
      <c r="BA1972" s="75"/>
    </row>
    <row r="1973" spans="48:53">
      <c r="AV1973" s="203"/>
      <c r="AW1973" s="75"/>
      <c r="AX1973" s="75"/>
      <c r="AY1973" s="94"/>
      <c r="AZ1973" s="75"/>
      <c r="BA1973" s="75"/>
    </row>
    <row r="1974" spans="48:53">
      <c r="AV1974" s="203"/>
      <c r="AW1974" s="75"/>
      <c r="AX1974" s="75"/>
      <c r="AY1974" s="94"/>
      <c r="AZ1974" s="75"/>
      <c r="BA1974" s="75"/>
    </row>
    <row r="1975" spans="48:53">
      <c r="AV1975" s="203"/>
      <c r="AW1975" s="75"/>
      <c r="AX1975" s="75"/>
      <c r="AY1975" s="94"/>
      <c r="AZ1975" s="75"/>
      <c r="BA1975" s="75"/>
    </row>
    <row r="1976" spans="48:53">
      <c r="AV1976" s="203"/>
      <c r="AW1976" s="75"/>
      <c r="AX1976" s="75"/>
      <c r="AY1976" s="94"/>
      <c r="AZ1976" s="75"/>
      <c r="BA1976" s="75"/>
    </row>
    <row r="1977" spans="48:53">
      <c r="AV1977" s="203"/>
      <c r="AW1977" s="75"/>
      <c r="AX1977" s="75"/>
      <c r="AY1977" s="94"/>
      <c r="AZ1977" s="75"/>
      <c r="BA1977" s="75"/>
    </row>
    <row r="1978" spans="48:53">
      <c r="AV1978" s="203"/>
      <c r="AW1978" s="75"/>
      <c r="AX1978" s="75"/>
      <c r="AY1978" s="94"/>
      <c r="AZ1978" s="75"/>
      <c r="BA1978" s="75"/>
    </row>
    <row r="1979" spans="48:53">
      <c r="AV1979" s="203"/>
      <c r="AW1979" s="75"/>
      <c r="AX1979" s="75"/>
      <c r="AY1979" s="94"/>
      <c r="AZ1979" s="75"/>
      <c r="BA1979" s="75"/>
    </row>
    <row r="1980" spans="48:53">
      <c r="AV1980" s="203"/>
      <c r="AW1980" s="75"/>
      <c r="AX1980" s="75"/>
      <c r="AY1980" s="94"/>
      <c r="AZ1980" s="75"/>
      <c r="BA1980" s="75"/>
    </row>
    <row r="1981" spans="48:53">
      <c r="AV1981" s="203"/>
      <c r="AW1981" s="75"/>
      <c r="AX1981" s="75"/>
      <c r="AY1981" s="94"/>
      <c r="AZ1981" s="75"/>
      <c r="BA1981" s="75"/>
    </row>
    <row r="1982" spans="48:53">
      <c r="AV1982" s="203"/>
      <c r="AW1982" s="75"/>
      <c r="AX1982" s="75"/>
      <c r="AY1982" s="94"/>
      <c r="AZ1982" s="75"/>
      <c r="BA1982" s="75"/>
    </row>
    <row r="1983" spans="48:53">
      <c r="AV1983" s="203"/>
      <c r="AW1983" s="75"/>
      <c r="AX1983" s="75"/>
      <c r="AY1983" s="94"/>
      <c r="AZ1983" s="75"/>
      <c r="BA1983" s="75"/>
    </row>
    <row r="1984" spans="48:53">
      <c r="AV1984" s="203"/>
      <c r="AW1984" s="75"/>
      <c r="AX1984" s="75"/>
      <c r="AY1984" s="94"/>
      <c r="AZ1984" s="75"/>
      <c r="BA1984" s="75"/>
    </row>
    <row r="1985" spans="48:53">
      <c r="AV1985" s="203"/>
      <c r="AW1985" s="75"/>
      <c r="AX1985" s="75"/>
      <c r="AY1985" s="94"/>
      <c r="AZ1985" s="75"/>
      <c r="BA1985" s="75"/>
    </row>
    <row r="1986" spans="48:53">
      <c r="AV1986" s="203"/>
      <c r="AW1986" s="75"/>
      <c r="AX1986" s="75"/>
      <c r="AY1986" s="94"/>
      <c r="AZ1986" s="75"/>
      <c r="BA1986" s="75"/>
    </row>
    <row r="1987" spans="48:53">
      <c r="AV1987" s="203"/>
      <c r="AW1987" s="75"/>
      <c r="AX1987" s="75"/>
      <c r="AY1987" s="94"/>
      <c r="AZ1987" s="75"/>
      <c r="BA1987" s="75"/>
    </row>
    <row r="1988" spans="48:53">
      <c r="AV1988" s="203"/>
      <c r="AW1988" s="75"/>
      <c r="AX1988" s="75"/>
      <c r="AY1988" s="94"/>
      <c r="AZ1988" s="75"/>
      <c r="BA1988" s="75"/>
    </row>
    <row r="1989" spans="48:53">
      <c r="AV1989" s="203"/>
      <c r="AW1989" s="75"/>
      <c r="AX1989" s="75"/>
      <c r="AY1989" s="94"/>
      <c r="AZ1989" s="75"/>
      <c r="BA1989" s="75"/>
    </row>
    <row r="1990" spans="48:53">
      <c r="AV1990" s="203"/>
      <c r="AW1990" s="75"/>
      <c r="AX1990" s="75"/>
      <c r="AY1990" s="94"/>
      <c r="AZ1990" s="75"/>
      <c r="BA1990" s="75"/>
    </row>
    <row r="1991" spans="48:53">
      <c r="AV1991" s="203"/>
      <c r="AW1991" s="75"/>
      <c r="AX1991" s="75"/>
      <c r="AY1991" s="94"/>
      <c r="AZ1991" s="75"/>
      <c r="BA1991" s="75"/>
    </row>
    <row r="1992" spans="48:53">
      <c r="AV1992" s="203"/>
      <c r="AW1992" s="75"/>
      <c r="AX1992" s="75"/>
      <c r="AY1992" s="94"/>
      <c r="AZ1992" s="75"/>
      <c r="BA1992" s="75"/>
    </row>
    <row r="1993" spans="48:53">
      <c r="AV1993" s="203"/>
      <c r="AW1993" s="75"/>
      <c r="AX1993" s="75"/>
      <c r="AY1993" s="94"/>
      <c r="AZ1993" s="75"/>
      <c r="BA1993" s="75"/>
    </row>
    <row r="1994" spans="48:53">
      <c r="AV1994" s="203"/>
      <c r="AW1994" s="75"/>
      <c r="AX1994" s="75"/>
      <c r="AY1994" s="94"/>
      <c r="AZ1994" s="75"/>
      <c r="BA1994" s="75"/>
    </row>
    <row r="1995" spans="48:53">
      <c r="AV1995" s="203"/>
      <c r="AW1995" s="75"/>
      <c r="AX1995" s="75"/>
      <c r="AY1995" s="94"/>
      <c r="AZ1995" s="75"/>
      <c r="BA1995" s="75"/>
    </row>
    <row r="1996" spans="48:53">
      <c r="AV1996" s="203"/>
      <c r="AW1996" s="75"/>
      <c r="AX1996" s="75"/>
      <c r="AY1996" s="94"/>
      <c r="AZ1996" s="75"/>
      <c r="BA1996" s="75"/>
    </row>
    <row r="1997" spans="48:53">
      <c r="AV1997" s="203"/>
      <c r="AW1997" s="75"/>
      <c r="AX1997" s="75"/>
      <c r="AY1997" s="94"/>
      <c r="AZ1997" s="75"/>
      <c r="BA1997" s="75"/>
    </row>
    <row r="1998" spans="48:53">
      <c r="AV1998" s="203"/>
      <c r="AW1998" s="75"/>
      <c r="AX1998" s="75"/>
      <c r="AY1998" s="94"/>
      <c r="AZ1998" s="75"/>
      <c r="BA1998" s="75"/>
    </row>
    <row r="1999" spans="48:53">
      <c r="AV1999" s="203"/>
      <c r="AW1999" s="75"/>
      <c r="AX1999" s="75"/>
      <c r="AY1999" s="94"/>
      <c r="AZ1999" s="75"/>
      <c r="BA1999" s="75"/>
    </row>
    <row r="2000" spans="48:53">
      <c r="AV2000" s="203"/>
      <c r="AW2000" s="75"/>
      <c r="AX2000" s="75"/>
      <c r="AY2000" s="94"/>
      <c r="AZ2000" s="75"/>
      <c r="BA2000" s="75"/>
    </row>
    <row r="2001" spans="48:53">
      <c r="AV2001" s="203"/>
      <c r="AW2001" s="75"/>
      <c r="AX2001" s="75"/>
      <c r="AY2001" s="94"/>
      <c r="AZ2001" s="75"/>
      <c r="BA2001" s="75"/>
    </row>
    <row r="2002" spans="48:53">
      <c r="AV2002" s="203"/>
      <c r="AW2002" s="75"/>
      <c r="AX2002" s="75"/>
      <c r="AY2002" s="94"/>
      <c r="AZ2002" s="75"/>
      <c r="BA2002" s="75"/>
    </row>
    <row r="2003" spans="48:53">
      <c r="AV2003" s="203"/>
      <c r="AW2003" s="75"/>
      <c r="AX2003" s="75"/>
      <c r="AY2003" s="94"/>
      <c r="AZ2003" s="75"/>
      <c r="BA2003" s="75"/>
    </row>
    <row r="2004" spans="48:53">
      <c r="AV2004" s="203"/>
      <c r="AW2004" s="75"/>
      <c r="AX2004" s="75"/>
      <c r="AY2004" s="94"/>
      <c r="AZ2004" s="75"/>
      <c r="BA2004" s="75"/>
    </row>
    <row r="2005" spans="48:53">
      <c r="AV2005" s="203"/>
      <c r="AW2005" s="75"/>
      <c r="AX2005" s="75"/>
      <c r="AY2005" s="94"/>
      <c r="AZ2005" s="75"/>
      <c r="BA2005" s="75"/>
    </row>
    <row r="2006" spans="48:53">
      <c r="AV2006" s="203"/>
      <c r="AW2006" s="75"/>
      <c r="AX2006" s="75"/>
      <c r="AY2006" s="94"/>
      <c r="AZ2006" s="75"/>
      <c r="BA2006" s="75"/>
    </row>
    <row r="2007" spans="48:53">
      <c r="AV2007" s="203"/>
      <c r="AW2007" s="75"/>
      <c r="AX2007" s="75"/>
      <c r="AY2007" s="94"/>
      <c r="AZ2007" s="75"/>
      <c r="BA2007" s="75"/>
    </row>
    <row r="2008" spans="48:53">
      <c r="AV2008" s="203"/>
      <c r="AW2008" s="75"/>
      <c r="AX2008" s="75"/>
      <c r="AY2008" s="94"/>
      <c r="AZ2008" s="75"/>
      <c r="BA2008" s="75"/>
    </row>
    <row r="2009" spans="48:53">
      <c r="AV2009" s="203"/>
      <c r="AW2009" s="75"/>
      <c r="AX2009" s="75"/>
      <c r="AY2009" s="94"/>
      <c r="AZ2009" s="75"/>
      <c r="BA2009" s="75"/>
    </row>
    <row r="2010" spans="48:53">
      <c r="AV2010" s="203"/>
      <c r="AW2010" s="75"/>
      <c r="AX2010" s="75"/>
      <c r="AY2010" s="94"/>
      <c r="AZ2010" s="75"/>
      <c r="BA2010" s="75"/>
    </row>
    <row r="2011" spans="48:53">
      <c r="AV2011" s="203"/>
      <c r="AW2011" s="75"/>
      <c r="AX2011" s="75"/>
      <c r="AY2011" s="94"/>
      <c r="AZ2011" s="75"/>
      <c r="BA2011" s="75"/>
    </row>
    <row r="2012" spans="48:53">
      <c r="AV2012" s="203"/>
      <c r="AW2012" s="75"/>
      <c r="AX2012" s="75"/>
      <c r="AY2012" s="94"/>
      <c r="AZ2012" s="75"/>
      <c r="BA2012" s="75"/>
    </row>
    <row r="2013" spans="48:53">
      <c r="AV2013" s="203"/>
      <c r="AW2013" s="75"/>
      <c r="AX2013" s="75"/>
      <c r="AY2013" s="94"/>
      <c r="AZ2013" s="75"/>
      <c r="BA2013" s="75"/>
    </row>
    <row r="2014" spans="48:53">
      <c r="AV2014" s="203"/>
      <c r="AW2014" s="75"/>
      <c r="AX2014" s="75"/>
      <c r="AY2014" s="94"/>
      <c r="AZ2014" s="75"/>
      <c r="BA2014" s="75"/>
    </row>
    <row r="2015" spans="48:53">
      <c r="AV2015" s="203"/>
      <c r="AW2015" s="75"/>
      <c r="AX2015" s="75"/>
      <c r="AY2015" s="94"/>
      <c r="AZ2015" s="75"/>
      <c r="BA2015" s="75"/>
    </row>
    <row r="2016" spans="48:53">
      <c r="AV2016" s="203"/>
      <c r="AW2016" s="75"/>
      <c r="AX2016" s="75"/>
      <c r="AY2016" s="94"/>
      <c r="AZ2016" s="75"/>
      <c r="BA2016" s="75"/>
    </row>
    <row r="2017" spans="48:53">
      <c r="AV2017" s="203"/>
      <c r="AW2017" s="75"/>
      <c r="AX2017" s="75"/>
      <c r="AY2017" s="94"/>
      <c r="AZ2017" s="75"/>
      <c r="BA2017" s="75"/>
    </row>
    <row r="2018" spans="48:53">
      <c r="AV2018" s="203"/>
      <c r="AW2018" s="75"/>
      <c r="AX2018" s="75"/>
      <c r="AY2018" s="94"/>
      <c r="AZ2018" s="75"/>
      <c r="BA2018" s="75"/>
    </row>
    <row r="2019" spans="48:53">
      <c r="AV2019" s="203"/>
      <c r="AW2019" s="75"/>
      <c r="AX2019" s="75"/>
      <c r="AY2019" s="94"/>
      <c r="AZ2019" s="75"/>
      <c r="BA2019" s="75"/>
    </row>
    <row r="2020" spans="48:53">
      <c r="AV2020" s="203"/>
      <c r="AW2020" s="75"/>
      <c r="AX2020" s="75"/>
      <c r="AY2020" s="94"/>
      <c r="AZ2020" s="75"/>
      <c r="BA2020" s="75"/>
    </row>
    <row r="2021" spans="48:53">
      <c r="AV2021" s="203"/>
      <c r="AW2021" s="75"/>
      <c r="AX2021" s="75"/>
      <c r="AY2021" s="94"/>
      <c r="AZ2021" s="75"/>
      <c r="BA2021" s="75"/>
    </row>
    <row r="2022" spans="48:53">
      <c r="AV2022" s="203"/>
      <c r="AW2022" s="75"/>
      <c r="AX2022" s="75"/>
      <c r="AY2022" s="94"/>
      <c r="AZ2022" s="75"/>
      <c r="BA2022" s="75"/>
    </row>
    <row r="2023" spans="48:53">
      <c r="AV2023" s="203"/>
      <c r="AW2023" s="75"/>
      <c r="AX2023" s="75"/>
      <c r="AY2023" s="94"/>
      <c r="AZ2023" s="75"/>
      <c r="BA2023" s="75"/>
    </row>
    <row r="2024" spans="48:53">
      <c r="AV2024" s="203"/>
      <c r="AW2024" s="75"/>
      <c r="AX2024" s="75"/>
      <c r="AY2024" s="94"/>
      <c r="AZ2024" s="75"/>
      <c r="BA2024" s="75"/>
    </row>
    <row r="2025" spans="48:53">
      <c r="AV2025" s="203"/>
      <c r="AW2025" s="75"/>
      <c r="AX2025" s="75"/>
      <c r="AY2025" s="94"/>
      <c r="AZ2025" s="75"/>
      <c r="BA2025" s="75"/>
    </row>
    <row r="2026" spans="48:53">
      <c r="AV2026" s="203"/>
      <c r="AW2026" s="75"/>
      <c r="AX2026" s="75"/>
      <c r="AY2026" s="94"/>
      <c r="AZ2026" s="75"/>
      <c r="BA2026" s="75"/>
    </row>
    <row r="2027" spans="48:53">
      <c r="AV2027" s="203"/>
      <c r="AW2027" s="75"/>
      <c r="AX2027" s="75"/>
      <c r="AY2027" s="94"/>
      <c r="AZ2027" s="75"/>
      <c r="BA2027" s="75"/>
    </row>
    <row r="2028" spans="48:53">
      <c r="AV2028" s="203"/>
      <c r="AW2028" s="75"/>
      <c r="AX2028" s="75"/>
      <c r="AY2028" s="94"/>
      <c r="AZ2028" s="75"/>
      <c r="BA2028" s="75"/>
    </row>
    <row r="2029" spans="48:53">
      <c r="AV2029" s="203"/>
      <c r="AW2029" s="75"/>
      <c r="AX2029" s="75"/>
      <c r="AY2029" s="94"/>
      <c r="AZ2029" s="75"/>
      <c r="BA2029" s="75"/>
    </row>
    <row r="2030" spans="48:53">
      <c r="AV2030" s="203"/>
      <c r="AW2030" s="75"/>
      <c r="AX2030" s="75"/>
      <c r="AY2030" s="94"/>
      <c r="AZ2030" s="75"/>
      <c r="BA2030" s="75"/>
    </row>
    <row r="2031" spans="48:53">
      <c r="AV2031" s="203"/>
      <c r="AW2031" s="75"/>
      <c r="AX2031" s="75"/>
      <c r="AY2031" s="94"/>
      <c r="AZ2031" s="75"/>
      <c r="BA2031" s="75"/>
    </row>
    <row r="2032" spans="48:53">
      <c r="AV2032" s="203"/>
      <c r="AW2032" s="75"/>
      <c r="AX2032" s="75"/>
      <c r="AY2032" s="94"/>
      <c r="AZ2032" s="75"/>
      <c r="BA2032" s="75"/>
    </row>
    <row r="2033" spans="48:53">
      <c r="AV2033" s="203"/>
      <c r="AW2033" s="75"/>
      <c r="AX2033" s="75"/>
      <c r="AY2033" s="94"/>
      <c r="AZ2033" s="75"/>
      <c r="BA2033" s="75"/>
    </row>
    <row r="2034" spans="48:53">
      <c r="AV2034" s="203"/>
      <c r="AW2034" s="75"/>
      <c r="AX2034" s="75"/>
      <c r="AY2034" s="94"/>
      <c r="AZ2034" s="75"/>
      <c r="BA2034" s="75"/>
    </row>
    <row r="2035" spans="48:53">
      <c r="AV2035" s="203"/>
      <c r="AW2035" s="75"/>
      <c r="AX2035" s="75"/>
      <c r="AY2035" s="94"/>
      <c r="AZ2035" s="75"/>
      <c r="BA2035" s="75"/>
    </row>
    <row r="2036" spans="48:53">
      <c r="AV2036" s="203"/>
      <c r="AW2036" s="75"/>
      <c r="AX2036" s="75"/>
      <c r="AY2036" s="94"/>
      <c r="AZ2036" s="75"/>
      <c r="BA2036" s="75"/>
    </row>
    <row r="2037" spans="48:53">
      <c r="AV2037" s="203"/>
      <c r="AW2037" s="75"/>
      <c r="AX2037" s="75"/>
      <c r="AY2037" s="94"/>
      <c r="AZ2037" s="75"/>
      <c r="BA2037" s="75"/>
    </row>
    <row r="2038" spans="48:53">
      <c r="AV2038" s="203"/>
      <c r="AW2038" s="75"/>
      <c r="AX2038" s="75"/>
      <c r="AY2038" s="94"/>
      <c r="AZ2038" s="75"/>
      <c r="BA2038" s="75"/>
    </row>
    <row r="2039" spans="48:53">
      <c r="AV2039" s="203"/>
      <c r="AW2039" s="75"/>
      <c r="AX2039" s="75"/>
      <c r="AY2039" s="94"/>
      <c r="AZ2039" s="75"/>
      <c r="BA2039" s="75"/>
    </row>
    <row r="2040" spans="48:53">
      <c r="AV2040" s="203"/>
      <c r="AW2040" s="75"/>
      <c r="AX2040" s="75"/>
      <c r="AY2040" s="94"/>
      <c r="AZ2040" s="75"/>
      <c r="BA2040" s="75"/>
    </row>
    <row r="2041" spans="48:53">
      <c r="AV2041" s="203"/>
      <c r="AW2041" s="75"/>
      <c r="AX2041" s="75"/>
      <c r="AY2041" s="94"/>
      <c r="AZ2041" s="75"/>
      <c r="BA2041" s="75"/>
    </row>
    <row r="2042" spans="48:53">
      <c r="AV2042" s="203"/>
      <c r="AW2042" s="75"/>
      <c r="AX2042" s="75"/>
      <c r="AY2042" s="94"/>
      <c r="AZ2042" s="75"/>
      <c r="BA2042" s="75"/>
    </row>
    <row r="2043" spans="48:53">
      <c r="AV2043" s="203"/>
      <c r="AW2043" s="75"/>
      <c r="AX2043" s="75"/>
      <c r="AY2043" s="94"/>
      <c r="AZ2043" s="75"/>
      <c r="BA2043" s="75"/>
    </row>
    <row r="2044" spans="48:53">
      <c r="AV2044" s="203"/>
      <c r="AW2044" s="75"/>
      <c r="AX2044" s="75"/>
      <c r="AY2044" s="94"/>
      <c r="AZ2044" s="75"/>
      <c r="BA2044" s="75"/>
    </row>
    <row r="2045" spans="48:53">
      <c r="AV2045" s="203"/>
      <c r="AW2045" s="75"/>
      <c r="AX2045" s="75"/>
      <c r="AY2045" s="94"/>
      <c r="AZ2045" s="75"/>
      <c r="BA2045" s="75"/>
    </row>
    <row r="2046" spans="48:53">
      <c r="AV2046" s="203"/>
      <c r="AW2046" s="75"/>
      <c r="AX2046" s="75"/>
      <c r="AY2046" s="94"/>
      <c r="AZ2046" s="75"/>
      <c r="BA2046" s="75"/>
    </row>
    <row r="2047" spans="48:53">
      <c r="AV2047" s="203"/>
      <c r="AW2047" s="75"/>
      <c r="AX2047" s="75"/>
      <c r="AY2047" s="94"/>
      <c r="AZ2047" s="75"/>
      <c r="BA2047" s="75"/>
    </row>
    <row r="2048" spans="48:53">
      <c r="AV2048" s="203"/>
      <c r="AW2048" s="75"/>
      <c r="AX2048" s="75"/>
      <c r="AY2048" s="94"/>
      <c r="AZ2048" s="75"/>
      <c r="BA2048" s="75"/>
    </row>
    <row r="2049" spans="48:53">
      <c r="AV2049" s="203"/>
      <c r="AW2049" s="75"/>
      <c r="AX2049" s="75"/>
      <c r="AY2049" s="94"/>
      <c r="AZ2049" s="75"/>
      <c r="BA2049" s="75"/>
    </row>
    <row r="2050" spans="48:53">
      <c r="AV2050" s="203"/>
      <c r="AW2050" s="75"/>
      <c r="AX2050" s="75"/>
      <c r="AY2050" s="94"/>
      <c r="AZ2050" s="75"/>
      <c r="BA2050" s="75"/>
    </row>
    <row r="2051" spans="48:53">
      <c r="AV2051" s="203"/>
      <c r="AW2051" s="75"/>
      <c r="AX2051" s="75"/>
      <c r="AY2051" s="94"/>
      <c r="AZ2051" s="75"/>
      <c r="BA2051" s="75"/>
    </row>
    <row r="2052" spans="48:53">
      <c r="AV2052" s="203"/>
      <c r="AW2052" s="75"/>
      <c r="AX2052" s="75"/>
      <c r="AY2052" s="94"/>
      <c r="AZ2052" s="75"/>
      <c r="BA2052" s="75"/>
    </row>
    <row r="2053" spans="48:53">
      <c r="AV2053" s="203"/>
      <c r="AW2053" s="75"/>
      <c r="AX2053" s="75"/>
      <c r="AY2053" s="94"/>
      <c r="AZ2053" s="75"/>
      <c r="BA2053" s="75"/>
    </row>
    <row r="2054" spans="48:53">
      <c r="AV2054" s="203"/>
      <c r="AW2054" s="75"/>
      <c r="AX2054" s="75"/>
      <c r="AY2054" s="94"/>
      <c r="AZ2054" s="75"/>
      <c r="BA2054" s="75"/>
    </row>
    <row r="2055" spans="48:53">
      <c r="AV2055" s="203"/>
      <c r="AW2055" s="75"/>
      <c r="AX2055" s="75"/>
      <c r="AY2055" s="94"/>
      <c r="AZ2055" s="75"/>
      <c r="BA2055" s="75"/>
    </row>
    <row r="2056" spans="48:53">
      <c r="AV2056" s="203"/>
      <c r="AW2056" s="75"/>
      <c r="AX2056" s="75"/>
      <c r="AY2056" s="94"/>
      <c r="AZ2056" s="75"/>
      <c r="BA2056" s="75"/>
    </row>
    <row r="2057" spans="48:53">
      <c r="AV2057" s="203"/>
      <c r="AW2057" s="75"/>
      <c r="AX2057" s="75"/>
      <c r="AY2057" s="94"/>
      <c r="AZ2057" s="75"/>
      <c r="BA2057" s="75"/>
    </row>
    <row r="2058" spans="48:53">
      <c r="AV2058" s="203"/>
      <c r="AW2058" s="75"/>
      <c r="AX2058" s="75"/>
      <c r="AY2058" s="94"/>
      <c r="AZ2058" s="75"/>
      <c r="BA2058" s="75"/>
    </row>
    <row r="2059" spans="48:53">
      <c r="AV2059" s="203"/>
      <c r="AW2059" s="75"/>
      <c r="AX2059" s="75"/>
      <c r="AY2059" s="94"/>
      <c r="AZ2059" s="75"/>
      <c r="BA2059" s="75"/>
    </row>
    <row r="2060" spans="48:53">
      <c r="AV2060" s="203"/>
      <c r="AW2060" s="75"/>
      <c r="AX2060" s="75"/>
      <c r="AY2060" s="94"/>
      <c r="AZ2060" s="75"/>
      <c r="BA2060" s="75"/>
    </row>
    <row r="2061" spans="48:53">
      <c r="AV2061" s="203"/>
      <c r="AW2061" s="75"/>
      <c r="AX2061" s="75"/>
      <c r="AY2061" s="94"/>
      <c r="AZ2061" s="75"/>
      <c r="BA2061" s="75"/>
    </row>
    <row r="2062" spans="48:53">
      <c r="AV2062" s="203"/>
      <c r="AW2062" s="75"/>
      <c r="AX2062" s="75"/>
      <c r="AY2062" s="94"/>
      <c r="AZ2062" s="75"/>
      <c r="BA2062" s="75"/>
    </row>
    <row r="2063" spans="48:53">
      <c r="AV2063" s="203"/>
      <c r="AW2063" s="75"/>
      <c r="AX2063" s="75"/>
      <c r="AY2063" s="94"/>
      <c r="AZ2063" s="75"/>
      <c r="BA2063" s="75"/>
    </row>
    <row r="2064" spans="48:53">
      <c r="AV2064" s="203"/>
      <c r="AW2064" s="75"/>
      <c r="AX2064" s="75"/>
      <c r="AY2064" s="94"/>
      <c r="AZ2064" s="75"/>
      <c r="BA2064" s="75"/>
    </row>
    <row r="2065" spans="48:53">
      <c r="AV2065" s="203"/>
      <c r="AW2065" s="75"/>
      <c r="AX2065" s="75"/>
      <c r="AY2065" s="94"/>
      <c r="AZ2065" s="75"/>
      <c r="BA2065" s="75"/>
    </row>
    <row r="2066" spans="48:53">
      <c r="AV2066" s="203"/>
      <c r="AW2066" s="75"/>
      <c r="AX2066" s="75"/>
      <c r="AY2066" s="94"/>
      <c r="AZ2066" s="75"/>
      <c r="BA2066" s="75"/>
    </row>
    <row r="2067" spans="48:53">
      <c r="AV2067" s="203"/>
      <c r="AW2067" s="75"/>
      <c r="AX2067" s="75"/>
      <c r="AY2067" s="94"/>
      <c r="AZ2067" s="75"/>
      <c r="BA2067" s="75"/>
    </row>
    <row r="2068" spans="48:53">
      <c r="AV2068" s="203"/>
      <c r="AW2068" s="75"/>
      <c r="AX2068" s="75"/>
      <c r="AY2068" s="94"/>
      <c r="AZ2068" s="75"/>
      <c r="BA2068" s="75"/>
    </row>
    <row r="2069" spans="48:53">
      <c r="AV2069" s="203"/>
      <c r="AW2069" s="75"/>
      <c r="AX2069" s="75"/>
      <c r="AY2069" s="94"/>
      <c r="AZ2069" s="75"/>
      <c r="BA2069" s="75"/>
    </row>
    <row r="2070" spans="48:53">
      <c r="AV2070" s="203"/>
      <c r="AW2070" s="75"/>
      <c r="AX2070" s="75"/>
      <c r="AY2070" s="94"/>
      <c r="AZ2070" s="75"/>
      <c r="BA2070" s="75"/>
    </row>
    <row r="2071" spans="48:53">
      <c r="AV2071" s="203"/>
      <c r="AW2071" s="75"/>
      <c r="AX2071" s="75"/>
      <c r="AY2071" s="94"/>
      <c r="AZ2071" s="75"/>
      <c r="BA2071" s="75"/>
    </row>
    <row r="2072" spans="48:53">
      <c r="AV2072" s="203"/>
      <c r="AW2072" s="75"/>
      <c r="AX2072" s="75"/>
      <c r="AY2072" s="94"/>
      <c r="AZ2072" s="75"/>
      <c r="BA2072" s="75"/>
    </row>
    <row r="2073" spans="48:53">
      <c r="AV2073" s="203"/>
      <c r="AW2073" s="75"/>
      <c r="AX2073" s="75"/>
      <c r="AY2073" s="94"/>
      <c r="AZ2073" s="75"/>
      <c r="BA2073" s="75"/>
    </row>
    <row r="2074" spans="48:53">
      <c r="AV2074" s="203"/>
      <c r="AW2074" s="75"/>
      <c r="AX2074" s="75"/>
      <c r="AY2074" s="94"/>
      <c r="AZ2074" s="75"/>
      <c r="BA2074" s="75"/>
    </row>
    <row r="2075" spans="48:53">
      <c r="AV2075" s="203"/>
      <c r="AW2075" s="75"/>
      <c r="AX2075" s="75"/>
      <c r="AY2075" s="94"/>
      <c r="AZ2075" s="75"/>
      <c r="BA2075" s="75"/>
    </row>
    <row r="2076" spans="48:53">
      <c r="AV2076" s="203"/>
      <c r="AW2076" s="75"/>
      <c r="AX2076" s="75"/>
      <c r="AY2076" s="94"/>
      <c r="AZ2076" s="75"/>
      <c r="BA2076" s="75"/>
    </row>
    <row r="2077" spans="48:53">
      <c r="AV2077" s="203"/>
      <c r="AW2077" s="75"/>
      <c r="AX2077" s="75"/>
      <c r="AY2077" s="94"/>
      <c r="AZ2077" s="75"/>
      <c r="BA2077" s="75"/>
    </row>
    <row r="2078" spans="48:53">
      <c r="AV2078" s="203"/>
      <c r="AW2078" s="75"/>
      <c r="AX2078" s="75"/>
      <c r="AY2078" s="94"/>
      <c r="AZ2078" s="75"/>
      <c r="BA2078" s="75"/>
    </row>
    <row r="2079" spans="48:53">
      <c r="AV2079" s="203"/>
      <c r="AW2079" s="75"/>
      <c r="AX2079" s="75"/>
      <c r="AY2079" s="94"/>
      <c r="AZ2079" s="75"/>
      <c r="BA2079" s="75"/>
    </row>
    <row r="2080" spans="48:53">
      <c r="AV2080" s="203"/>
      <c r="AW2080" s="75"/>
      <c r="AX2080" s="75"/>
      <c r="AY2080" s="94"/>
      <c r="AZ2080" s="75"/>
      <c r="BA2080" s="75"/>
    </row>
    <row r="2081" spans="48:53">
      <c r="AV2081" s="203"/>
      <c r="AW2081" s="75"/>
      <c r="AX2081" s="75"/>
      <c r="AY2081" s="94"/>
      <c r="AZ2081" s="75"/>
      <c r="BA2081" s="75"/>
    </row>
    <row r="2082" spans="48:53">
      <c r="AV2082" s="203"/>
      <c r="AW2082" s="75"/>
      <c r="AX2082" s="75"/>
      <c r="AY2082" s="94"/>
      <c r="AZ2082" s="75"/>
      <c r="BA2082" s="75"/>
    </row>
    <row r="2083" spans="48:53">
      <c r="AV2083" s="203"/>
      <c r="AW2083" s="75"/>
      <c r="AX2083" s="75"/>
      <c r="AY2083" s="94"/>
      <c r="AZ2083" s="75"/>
      <c r="BA2083" s="75"/>
    </row>
    <row r="2084" spans="48:53">
      <c r="AV2084" s="203"/>
      <c r="AW2084" s="75"/>
      <c r="AX2084" s="75"/>
      <c r="AY2084" s="94"/>
      <c r="AZ2084" s="75"/>
      <c r="BA2084" s="75"/>
    </row>
    <row r="2085" spans="48:53">
      <c r="AV2085" s="203"/>
      <c r="AW2085" s="75"/>
      <c r="AX2085" s="75"/>
      <c r="AY2085" s="94"/>
      <c r="AZ2085" s="75"/>
      <c r="BA2085" s="75"/>
    </row>
    <row r="2086" spans="48:53">
      <c r="AV2086" s="203"/>
      <c r="AW2086" s="75"/>
      <c r="AX2086" s="75"/>
      <c r="AY2086" s="94"/>
      <c r="AZ2086" s="75"/>
      <c r="BA2086" s="75"/>
    </row>
    <row r="2087" spans="48:53">
      <c r="AV2087" s="203"/>
      <c r="AW2087" s="75"/>
      <c r="AX2087" s="75"/>
      <c r="AY2087" s="94"/>
      <c r="AZ2087" s="75"/>
      <c r="BA2087" s="75"/>
    </row>
    <row r="2088" spans="48:53">
      <c r="AV2088" s="203"/>
      <c r="AW2088" s="75"/>
      <c r="AX2088" s="75"/>
      <c r="AY2088" s="94"/>
      <c r="AZ2088" s="75"/>
      <c r="BA2088" s="75"/>
    </row>
    <row r="2089" spans="48:53">
      <c r="AV2089" s="203"/>
      <c r="AW2089" s="75"/>
      <c r="AX2089" s="75"/>
      <c r="AY2089" s="94"/>
      <c r="AZ2089" s="75"/>
      <c r="BA2089" s="75"/>
    </row>
    <row r="2090" spans="48:53">
      <c r="AV2090" s="203"/>
      <c r="AW2090" s="75"/>
      <c r="AX2090" s="75"/>
      <c r="AY2090" s="94"/>
      <c r="AZ2090" s="75"/>
      <c r="BA2090" s="75"/>
    </row>
    <row r="2091" spans="48:53">
      <c r="AV2091" s="203"/>
      <c r="AW2091" s="75"/>
      <c r="AX2091" s="75"/>
      <c r="AY2091" s="94"/>
      <c r="AZ2091" s="75"/>
      <c r="BA2091" s="75"/>
    </row>
    <row r="2092" spans="48:53">
      <c r="AV2092" s="203"/>
      <c r="AW2092" s="75"/>
      <c r="AX2092" s="75"/>
      <c r="AY2092" s="94"/>
      <c r="AZ2092" s="75"/>
      <c r="BA2092" s="75"/>
    </row>
    <row r="2093" spans="48:53">
      <c r="AV2093" s="203"/>
      <c r="AW2093" s="75"/>
      <c r="AX2093" s="75"/>
      <c r="AY2093" s="94"/>
      <c r="AZ2093" s="75"/>
      <c r="BA2093" s="75"/>
    </row>
    <row r="2094" spans="48:53">
      <c r="AV2094" s="203"/>
      <c r="AW2094" s="75"/>
      <c r="AX2094" s="75"/>
      <c r="AY2094" s="94"/>
      <c r="AZ2094" s="75"/>
      <c r="BA2094" s="75"/>
    </row>
    <row r="2095" spans="48:53">
      <c r="AV2095" s="203"/>
      <c r="AW2095" s="75"/>
      <c r="AX2095" s="75"/>
      <c r="AY2095" s="94"/>
      <c r="AZ2095" s="75"/>
      <c r="BA2095" s="75"/>
    </row>
    <row r="2096" spans="48:53">
      <c r="AV2096" s="203"/>
      <c r="AW2096" s="75"/>
      <c r="AX2096" s="75"/>
      <c r="AY2096" s="94"/>
      <c r="AZ2096" s="75"/>
      <c r="BA2096" s="75"/>
    </row>
    <row r="2097" spans="48:53">
      <c r="AV2097" s="203"/>
      <c r="AW2097" s="75"/>
      <c r="AX2097" s="75"/>
      <c r="AY2097" s="94"/>
      <c r="AZ2097" s="75"/>
      <c r="BA2097" s="75"/>
    </row>
    <row r="2098" spans="48:53">
      <c r="AV2098" s="203"/>
      <c r="AW2098" s="75"/>
      <c r="AX2098" s="75"/>
      <c r="AY2098" s="94"/>
      <c r="AZ2098" s="75"/>
      <c r="BA2098" s="75"/>
    </row>
    <row r="2099" spans="48:53">
      <c r="AV2099" s="203"/>
      <c r="AW2099" s="75"/>
      <c r="AX2099" s="75"/>
      <c r="AY2099" s="94"/>
      <c r="AZ2099" s="75"/>
      <c r="BA2099" s="75"/>
    </row>
    <row r="2100" spans="48:53">
      <c r="AV2100" s="203"/>
      <c r="AW2100" s="75"/>
      <c r="AX2100" s="75"/>
      <c r="AY2100" s="94"/>
      <c r="AZ2100" s="75"/>
      <c r="BA2100" s="75"/>
    </row>
    <row r="2101" spans="48:53">
      <c r="AV2101" s="203"/>
      <c r="AW2101" s="75"/>
      <c r="AX2101" s="75"/>
      <c r="AY2101" s="94"/>
      <c r="AZ2101" s="75"/>
      <c r="BA2101" s="75"/>
    </row>
    <row r="2102" spans="48:53">
      <c r="AV2102" s="203"/>
      <c r="AW2102" s="75"/>
      <c r="AX2102" s="75"/>
      <c r="AY2102" s="94"/>
      <c r="AZ2102" s="75"/>
      <c r="BA2102" s="75"/>
    </row>
    <row r="2103" spans="48:53">
      <c r="AV2103" s="203"/>
      <c r="AW2103" s="75"/>
      <c r="AX2103" s="75"/>
      <c r="AY2103" s="94"/>
      <c r="AZ2103" s="75"/>
      <c r="BA2103" s="75"/>
    </row>
    <row r="2104" spans="48:53">
      <c r="AV2104" s="203"/>
      <c r="AW2104" s="75"/>
      <c r="AX2104" s="75"/>
      <c r="AY2104" s="94"/>
      <c r="AZ2104" s="75"/>
      <c r="BA2104" s="75"/>
    </row>
    <row r="2105" spans="48:53">
      <c r="AV2105" s="203"/>
      <c r="AW2105" s="75"/>
      <c r="AX2105" s="75"/>
      <c r="AY2105" s="94"/>
      <c r="AZ2105" s="75"/>
      <c r="BA2105" s="75"/>
    </row>
    <row r="2106" spans="48:53">
      <c r="AV2106" s="203"/>
      <c r="AW2106" s="75"/>
      <c r="AX2106" s="75"/>
      <c r="AY2106" s="94"/>
      <c r="AZ2106" s="75"/>
      <c r="BA2106" s="75"/>
    </row>
    <row r="2107" spans="48:53">
      <c r="AV2107" s="203"/>
      <c r="AW2107" s="75"/>
      <c r="AX2107" s="75"/>
      <c r="AY2107" s="94"/>
      <c r="AZ2107" s="75"/>
      <c r="BA2107" s="75"/>
    </row>
    <row r="2108" spans="48:53">
      <c r="AV2108" s="203"/>
      <c r="AW2108" s="75"/>
      <c r="AX2108" s="75"/>
      <c r="AY2108" s="94"/>
      <c r="AZ2108" s="75"/>
      <c r="BA2108" s="75"/>
    </row>
    <row r="2109" spans="48:53">
      <c r="AV2109" s="203"/>
      <c r="AW2109" s="75"/>
      <c r="AX2109" s="75"/>
      <c r="AY2109" s="94"/>
      <c r="AZ2109" s="75"/>
      <c r="BA2109" s="75"/>
    </row>
    <row r="2110" spans="48:53">
      <c r="AV2110" s="203"/>
      <c r="AW2110" s="75"/>
      <c r="AX2110" s="75"/>
      <c r="AY2110" s="94"/>
      <c r="AZ2110" s="75"/>
      <c r="BA2110" s="75"/>
    </row>
    <row r="2111" spans="48:53">
      <c r="AV2111" s="203"/>
      <c r="AW2111" s="75"/>
      <c r="AX2111" s="75"/>
      <c r="AY2111" s="94"/>
      <c r="AZ2111" s="75"/>
      <c r="BA2111" s="75"/>
    </row>
    <row r="2112" spans="48:53">
      <c r="AV2112" s="203"/>
      <c r="AW2112" s="75"/>
      <c r="AX2112" s="75"/>
      <c r="AY2112" s="94"/>
      <c r="AZ2112" s="75"/>
      <c r="BA2112" s="75"/>
    </row>
    <row r="2113" spans="48:53">
      <c r="AV2113" s="203"/>
      <c r="AW2113" s="75"/>
      <c r="AX2113" s="75"/>
      <c r="AY2113" s="94"/>
      <c r="AZ2113" s="75"/>
      <c r="BA2113" s="75"/>
    </row>
    <row r="2114" spans="48:53">
      <c r="AV2114" s="203"/>
      <c r="AW2114" s="75"/>
      <c r="AX2114" s="75"/>
      <c r="AY2114" s="94"/>
      <c r="AZ2114" s="75"/>
      <c r="BA2114" s="75"/>
    </row>
    <row r="2115" spans="48:53">
      <c r="AV2115" s="203"/>
      <c r="AW2115" s="75"/>
      <c r="AX2115" s="75"/>
      <c r="AY2115" s="94"/>
      <c r="AZ2115" s="75"/>
      <c r="BA2115" s="75"/>
    </row>
    <row r="2116" spans="48:53">
      <c r="AV2116" s="203"/>
      <c r="AW2116" s="75"/>
      <c r="AX2116" s="75"/>
      <c r="AY2116" s="94"/>
      <c r="AZ2116" s="75"/>
      <c r="BA2116" s="75"/>
    </row>
    <row r="2117" spans="48:53">
      <c r="AV2117" s="203"/>
      <c r="AW2117" s="75"/>
      <c r="AX2117" s="75"/>
      <c r="AY2117" s="94"/>
      <c r="AZ2117" s="75"/>
      <c r="BA2117" s="75"/>
    </row>
    <row r="2118" spans="48:53">
      <c r="AV2118" s="203"/>
      <c r="AW2118" s="75"/>
      <c r="AX2118" s="75"/>
      <c r="AY2118" s="94"/>
      <c r="AZ2118" s="75"/>
      <c r="BA2118" s="75"/>
    </row>
    <row r="2119" spans="48:53">
      <c r="AV2119" s="203"/>
      <c r="AW2119" s="75"/>
      <c r="AX2119" s="75"/>
      <c r="AY2119" s="94"/>
      <c r="AZ2119" s="75"/>
      <c r="BA2119" s="75"/>
    </row>
    <row r="2120" spans="48:53">
      <c r="AV2120" s="203"/>
      <c r="AW2120" s="75"/>
      <c r="AX2120" s="75"/>
      <c r="AY2120" s="94"/>
      <c r="AZ2120" s="75"/>
      <c r="BA2120" s="75"/>
    </row>
    <row r="2121" spans="48:53">
      <c r="AV2121" s="203"/>
      <c r="AW2121" s="75"/>
      <c r="AX2121" s="75"/>
      <c r="AY2121" s="94"/>
      <c r="AZ2121" s="75"/>
      <c r="BA2121" s="75"/>
    </row>
    <row r="2122" spans="48:53">
      <c r="AV2122" s="203"/>
      <c r="AW2122" s="75"/>
      <c r="AX2122" s="75"/>
      <c r="AY2122" s="94"/>
      <c r="AZ2122" s="75"/>
      <c r="BA2122" s="75"/>
    </row>
    <row r="2123" spans="48:53">
      <c r="AV2123" s="203"/>
      <c r="AW2123" s="75"/>
      <c r="AX2123" s="75"/>
      <c r="AY2123" s="94"/>
      <c r="AZ2123" s="75"/>
      <c r="BA2123" s="75"/>
    </row>
    <row r="2124" spans="48:53">
      <c r="AV2124" s="203"/>
      <c r="AW2124" s="75"/>
      <c r="AX2124" s="75"/>
      <c r="AY2124" s="94"/>
      <c r="AZ2124" s="75"/>
      <c r="BA2124" s="75"/>
    </row>
    <row r="2125" spans="48:53">
      <c r="AV2125" s="203"/>
      <c r="AW2125" s="75"/>
      <c r="AX2125" s="75"/>
      <c r="AY2125" s="94"/>
      <c r="AZ2125" s="75"/>
      <c r="BA2125" s="75"/>
    </row>
    <row r="2126" spans="48:53">
      <c r="AV2126" s="203"/>
      <c r="AW2126" s="75"/>
      <c r="AX2126" s="75"/>
      <c r="AY2126" s="94"/>
      <c r="AZ2126" s="75"/>
      <c r="BA2126" s="75"/>
    </row>
    <row r="2127" spans="48:53">
      <c r="AV2127" s="203"/>
      <c r="AW2127" s="75"/>
      <c r="AX2127" s="75"/>
      <c r="AY2127" s="94"/>
      <c r="AZ2127" s="75"/>
      <c r="BA2127" s="75"/>
    </row>
    <row r="2128" spans="48:53">
      <c r="AV2128" s="203"/>
      <c r="AW2128" s="75"/>
      <c r="AX2128" s="75"/>
      <c r="AY2128" s="94"/>
      <c r="AZ2128" s="75"/>
      <c r="BA2128" s="75"/>
    </row>
    <row r="2129" spans="48:53">
      <c r="AV2129" s="203"/>
      <c r="AW2129" s="75"/>
      <c r="AX2129" s="75"/>
      <c r="AY2129" s="94"/>
      <c r="AZ2129" s="75"/>
      <c r="BA2129" s="75"/>
    </row>
    <row r="2130" spans="48:53">
      <c r="AV2130" s="203"/>
      <c r="AW2130" s="75"/>
      <c r="AX2130" s="75"/>
      <c r="AY2130" s="94"/>
      <c r="AZ2130" s="75"/>
      <c r="BA2130" s="75"/>
    </row>
    <row r="2131" spans="48:53">
      <c r="AV2131" s="203"/>
      <c r="AW2131" s="75"/>
      <c r="AX2131" s="75"/>
      <c r="AY2131" s="94"/>
      <c r="AZ2131" s="75"/>
      <c r="BA2131" s="75"/>
    </row>
    <row r="2132" spans="48:53">
      <c r="AV2132" s="203"/>
      <c r="AW2132" s="75"/>
      <c r="AX2132" s="75"/>
      <c r="AY2132" s="94"/>
      <c r="AZ2132" s="75"/>
      <c r="BA2132" s="75"/>
    </row>
    <row r="2133" spans="48:53">
      <c r="AV2133" s="203"/>
      <c r="AW2133" s="75"/>
      <c r="AX2133" s="75"/>
      <c r="AY2133" s="94"/>
      <c r="AZ2133" s="75"/>
      <c r="BA2133" s="75"/>
    </row>
    <row r="2134" spans="48:53">
      <c r="AV2134" s="203"/>
      <c r="AW2134" s="75"/>
      <c r="AX2134" s="75"/>
      <c r="AY2134" s="94"/>
      <c r="AZ2134" s="75"/>
      <c r="BA2134" s="75"/>
    </row>
    <row r="2135" spans="48:53">
      <c r="AV2135" s="203"/>
      <c r="AW2135" s="75"/>
      <c r="AX2135" s="75"/>
      <c r="AY2135" s="94"/>
      <c r="AZ2135" s="75"/>
      <c r="BA2135" s="75"/>
    </row>
    <row r="2136" spans="48:53">
      <c r="AV2136" s="203"/>
      <c r="AW2136" s="75"/>
      <c r="AX2136" s="75"/>
      <c r="AY2136" s="94"/>
      <c r="AZ2136" s="75"/>
      <c r="BA2136" s="75"/>
    </row>
    <row r="2137" spans="48:53">
      <c r="AV2137" s="203"/>
      <c r="AW2137" s="75"/>
      <c r="AX2137" s="75"/>
      <c r="AY2137" s="94"/>
      <c r="AZ2137" s="75"/>
      <c r="BA2137" s="75"/>
    </row>
    <row r="2138" spans="48:53">
      <c r="AV2138" s="203"/>
      <c r="AW2138" s="75"/>
      <c r="AX2138" s="75"/>
      <c r="AY2138" s="94"/>
      <c r="AZ2138" s="75"/>
      <c r="BA2138" s="75"/>
    </row>
    <row r="2139" spans="48:53">
      <c r="AV2139" s="203"/>
      <c r="AW2139" s="75"/>
      <c r="AX2139" s="75"/>
      <c r="AY2139" s="94"/>
      <c r="AZ2139" s="75"/>
      <c r="BA2139" s="75"/>
    </row>
    <row r="2140" spans="48:53">
      <c r="AV2140" s="203"/>
      <c r="AW2140" s="75"/>
      <c r="AX2140" s="75"/>
      <c r="AY2140" s="94"/>
      <c r="AZ2140" s="75"/>
      <c r="BA2140" s="75"/>
    </row>
    <row r="2141" spans="48:53">
      <c r="AV2141" s="203"/>
      <c r="AW2141" s="75"/>
      <c r="AX2141" s="75"/>
      <c r="AY2141" s="94"/>
      <c r="AZ2141" s="75"/>
      <c r="BA2141" s="75"/>
    </row>
    <row r="2142" spans="48:53">
      <c r="AV2142" s="203"/>
      <c r="AW2142" s="75"/>
      <c r="AX2142" s="75"/>
      <c r="AY2142" s="94"/>
      <c r="AZ2142" s="75"/>
      <c r="BA2142" s="75"/>
    </row>
    <row r="2143" spans="48:53">
      <c r="AV2143" s="203"/>
      <c r="AW2143" s="75"/>
      <c r="AX2143" s="75"/>
      <c r="AY2143" s="94"/>
      <c r="AZ2143" s="75"/>
      <c r="BA2143" s="75"/>
    </row>
    <row r="2144" spans="48:53">
      <c r="AV2144" s="203"/>
      <c r="AW2144" s="75"/>
      <c r="AX2144" s="75"/>
      <c r="AY2144" s="94"/>
      <c r="AZ2144" s="75"/>
      <c r="BA2144" s="75"/>
    </row>
    <row r="2145" spans="48:53">
      <c r="AV2145" s="203"/>
      <c r="AW2145" s="75"/>
      <c r="AX2145" s="75"/>
      <c r="AY2145" s="94"/>
      <c r="AZ2145" s="75"/>
      <c r="BA2145" s="75"/>
    </row>
    <row r="2146" spans="48:53">
      <c r="AV2146" s="203"/>
      <c r="AW2146" s="75"/>
      <c r="AX2146" s="75"/>
      <c r="AY2146" s="94"/>
      <c r="AZ2146" s="75"/>
      <c r="BA2146" s="75"/>
    </row>
    <row r="2147" spans="48:53">
      <c r="AV2147" s="203"/>
      <c r="AW2147" s="75"/>
      <c r="AX2147" s="75"/>
      <c r="AY2147" s="94"/>
      <c r="AZ2147" s="75"/>
      <c r="BA2147" s="75"/>
    </row>
    <row r="2148" spans="48:53">
      <c r="AV2148" s="203"/>
      <c r="AW2148" s="75"/>
      <c r="AX2148" s="75"/>
      <c r="AY2148" s="94"/>
      <c r="AZ2148" s="75"/>
      <c r="BA2148" s="75"/>
    </row>
    <row r="2149" spans="48:53">
      <c r="AV2149" s="203"/>
      <c r="AW2149" s="75"/>
      <c r="AX2149" s="75"/>
      <c r="AY2149" s="94"/>
      <c r="AZ2149" s="75"/>
      <c r="BA2149" s="75"/>
    </row>
    <row r="2150" spans="48:53">
      <c r="AV2150" s="203"/>
      <c r="AW2150" s="75"/>
      <c r="AX2150" s="75"/>
      <c r="AY2150" s="94"/>
      <c r="AZ2150" s="75"/>
      <c r="BA2150" s="75"/>
    </row>
    <row r="2151" spans="48:53">
      <c r="AV2151" s="203"/>
      <c r="AW2151" s="75"/>
      <c r="AX2151" s="75"/>
      <c r="AY2151" s="94"/>
      <c r="AZ2151" s="75"/>
      <c r="BA2151" s="75"/>
    </row>
    <row r="2152" spans="48:53">
      <c r="AV2152" s="203"/>
      <c r="AW2152" s="75"/>
      <c r="AX2152" s="75"/>
      <c r="AY2152" s="94"/>
      <c r="AZ2152" s="75"/>
      <c r="BA2152" s="75"/>
    </row>
    <row r="2153" spans="48:53">
      <c r="AV2153" s="203"/>
      <c r="AW2153" s="75"/>
      <c r="AX2153" s="75"/>
      <c r="AY2153" s="94"/>
      <c r="AZ2153" s="75"/>
      <c r="BA2153" s="75"/>
    </row>
    <row r="2154" spans="48:53">
      <c r="AV2154" s="203"/>
      <c r="AW2154" s="75"/>
      <c r="AX2154" s="75"/>
      <c r="AY2154" s="94"/>
      <c r="AZ2154" s="75"/>
      <c r="BA2154" s="75"/>
    </row>
    <row r="2155" spans="48:53">
      <c r="AV2155" s="203"/>
      <c r="AW2155" s="75"/>
      <c r="AX2155" s="75"/>
      <c r="AY2155" s="94"/>
      <c r="AZ2155" s="75"/>
      <c r="BA2155" s="75"/>
    </row>
    <row r="2156" spans="48:53">
      <c r="AV2156" s="203"/>
      <c r="AW2156" s="75"/>
      <c r="AX2156" s="75"/>
      <c r="AY2156" s="94"/>
      <c r="AZ2156" s="75"/>
      <c r="BA2156" s="75"/>
    </row>
    <row r="2157" spans="48:53">
      <c r="AV2157" s="203"/>
      <c r="AW2157" s="75"/>
      <c r="AX2157" s="75"/>
      <c r="AY2157" s="94"/>
      <c r="AZ2157" s="75"/>
      <c r="BA2157" s="75"/>
    </row>
    <row r="2158" spans="48:53">
      <c r="AV2158" s="203"/>
      <c r="AW2158" s="75"/>
      <c r="AX2158" s="75"/>
      <c r="AY2158" s="94"/>
      <c r="AZ2158" s="75"/>
      <c r="BA2158" s="75"/>
    </row>
    <row r="2159" spans="48:53">
      <c r="AV2159" s="203"/>
      <c r="AW2159" s="75"/>
      <c r="AX2159" s="75"/>
      <c r="AY2159" s="94"/>
      <c r="AZ2159" s="75"/>
      <c r="BA2159" s="75"/>
    </row>
    <row r="2160" spans="48:53">
      <c r="AV2160" s="203"/>
      <c r="AW2160" s="75"/>
      <c r="AX2160" s="75"/>
      <c r="AY2160" s="94"/>
      <c r="AZ2160" s="75"/>
      <c r="BA2160" s="75"/>
    </row>
    <row r="2161" spans="48:53">
      <c r="AV2161" s="203"/>
      <c r="AW2161" s="75"/>
      <c r="AX2161" s="75"/>
      <c r="AY2161" s="94"/>
      <c r="AZ2161" s="75"/>
      <c r="BA2161" s="75"/>
    </row>
    <row r="2162" spans="48:53">
      <c r="AV2162" s="203"/>
      <c r="AW2162" s="75"/>
      <c r="AX2162" s="75"/>
      <c r="AY2162" s="94"/>
      <c r="AZ2162" s="75"/>
      <c r="BA2162" s="75"/>
    </row>
    <row r="2163" spans="48:53">
      <c r="AV2163" s="203"/>
      <c r="AW2163" s="75"/>
      <c r="AX2163" s="75"/>
      <c r="AY2163" s="94"/>
      <c r="AZ2163" s="75"/>
      <c r="BA2163" s="75"/>
    </row>
    <row r="2164" spans="48:53">
      <c r="AV2164" s="203"/>
      <c r="AW2164" s="75"/>
      <c r="AX2164" s="75"/>
      <c r="AY2164" s="94"/>
      <c r="AZ2164" s="75"/>
      <c r="BA2164" s="75"/>
    </row>
    <row r="2165" spans="48:53">
      <c r="AV2165" s="203"/>
      <c r="AW2165" s="75"/>
      <c r="AX2165" s="75"/>
      <c r="AY2165" s="94"/>
      <c r="AZ2165" s="75"/>
      <c r="BA2165" s="75"/>
    </row>
    <row r="2166" spans="48:53">
      <c r="AV2166" s="203"/>
      <c r="AW2166" s="75"/>
      <c r="AX2166" s="75"/>
      <c r="AY2166" s="94"/>
      <c r="AZ2166" s="75"/>
      <c r="BA2166" s="75"/>
    </row>
    <row r="2167" spans="48:53">
      <c r="AV2167" s="203"/>
      <c r="AW2167" s="75"/>
      <c r="AX2167" s="75"/>
      <c r="AY2167" s="94"/>
      <c r="AZ2167" s="75"/>
      <c r="BA2167" s="75"/>
    </row>
    <row r="2168" spans="48:53">
      <c r="AV2168" s="203"/>
      <c r="AW2168" s="75"/>
      <c r="AX2168" s="75"/>
      <c r="AY2168" s="94"/>
      <c r="AZ2168" s="75"/>
      <c r="BA2168" s="75"/>
    </row>
    <row r="2169" spans="48:53">
      <c r="AV2169" s="203"/>
      <c r="AW2169" s="75"/>
      <c r="AX2169" s="75"/>
      <c r="AY2169" s="94"/>
      <c r="AZ2169" s="75"/>
      <c r="BA2169" s="75"/>
    </row>
    <row r="2170" spans="48:53">
      <c r="AV2170" s="203"/>
      <c r="AW2170" s="75"/>
      <c r="AX2170" s="75"/>
      <c r="AY2170" s="94"/>
      <c r="AZ2170" s="75"/>
      <c r="BA2170" s="75"/>
    </row>
    <row r="2171" spans="48:53">
      <c r="AV2171" s="203"/>
      <c r="AW2171" s="75"/>
      <c r="AX2171" s="75"/>
      <c r="AY2171" s="94"/>
      <c r="AZ2171" s="75"/>
      <c r="BA2171" s="75"/>
    </row>
    <row r="2172" spans="48:53">
      <c r="AV2172" s="203"/>
      <c r="AW2172" s="75"/>
      <c r="AX2172" s="75"/>
      <c r="AY2172" s="94"/>
      <c r="AZ2172" s="75"/>
      <c r="BA2172" s="75"/>
    </row>
    <row r="2173" spans="48:53">
      <c r="AV2173" s="203"/>
      <c r="AW2173" s="75"/>
      <c r="AX2173" s="75"/>
      <c r="AY2173" s="94"/>
      <c r="AZ2173" s="75"/>
      <c r="BA2173" s="75"/>
    </row>
    <row r="2174" spans="48:53">
      <c r="AV2174" s="203"/>
      <c r="AW2174" s="75"/>
      <c r="AX2174" s="75"/>
      <c r="AY2174" s="94"/>
      <c r="AZ2174" s="75"/>
      <c r="BA2174" s="75"/>
    </row>
    <row r="2175" spans="48:53">
      <c r="AV2175" s="203"/>
      <c r="AW2175" s="75"/>
      <c r="AX2175" s="75"/>
      <c r="AY2175" s="94"/>
      <c r="AZ2175" s="75"/>
      <c r="BA2175" s="75"/>
    </row>
    <row r="2176" spans="48:53">
      <c r="AV2176" s="203"/>
      <c r="AW2176" s="75"/>
      <c r="AX2176" s="75"/>
      <c r="AY2176" s="94"/>
      <c r="AZ2176" s="75"/>
      <c r="BA2176" s="75"/>
    </row>
    <row r="2177" spans="48:53">
      <c r="AV2177" s="203"/>
      <c r="AW2177" s="75"/>
      <c r="AX2177" s="75"/>
      <c r="AY2177" s="94"/>
      <c r="AZ2177" s="75"/>
      <c r="BA2177" s="75"/>
    </row>
    <row r="2178" spans="48:53">
      <c r="AV2178" s="203"/>
      <c r="AW2178" s="75"/>
      <c r="AX2178" s="75"/>
      <c r="AY2178" s="94"/>
      <c r="AZ2178" s="75"/>
      <c r="BA2178" s="75"/>
    </row>
    <row r="2179" spans="48:53">
      <c r="AV2179" s="203"/>
      <c r="AW2179" s="75"/>
      <c r="AX2179" s="75"/>
      <c r="AY2179" s="94"/>
      <c r="AZ2179" s="75"/>
      <c r="BA2179" s="75"/>
    </row>
    <row r="2180" spans="48:53">
      <c r="AV2180" s="203"/>
      <c r="AW2180" s="75"/>
      <c r="AX2180" s="75"/>
      <c r="AY2180" s="94"/>
      <c r="AZ2180" s="75"/>
      <c r="BA2180" s="75"/>
    </row>
    <row r="2181" spans="48:53">
      <c r="AV2181" s="203"/>
      <c r="AW2181" s="75"/>
      <c r="AX2181" s="75"/>
      <c r="AY2181" s="94"/>
      <c r="AZ2181" s="75"/>
      <c r="BA2181" s="75"/>
    </row>
    <row r="2182" spans="48:53">
      <c r="AV2182" s="203"/>
      <c r="AW2182" s="75"/>
      <c r="AX2182" s="75"/>
      <c r="AY2182" s="94"/>
      <c r="AZ2182" s="75"/>
      <c r="BA2182" s="75"/>
    </row>
    <row r="2183" spans="48:53">
      <c r="AV2183" s="203"/>
      <c r="AW2183" s="75"/>
      <c r="AX2183" s="75"/>
      <c r="AY2183" s="94"/>
      <c r="AZ2183" s="75"/>
      <c r="BA2183" s="75"/>
    </row>
    <row r="2184" spans="48:53">
      <c r="AV2184" s="203"/>
      <c r="AW2184" s="75"/>
      <c r="AX2184" s="75"/>
      <c r="AY2184" s="94"/>
      <c r="AZ2184" s="75"/>
      <c r="BA2184" s="75"/>
    </row>
    <row r="2185" spans="48:53">
      <c r="AV2185" s="203"/>
      <c r="AW2185" s="75"/>
      <c r="AX2185" s="75"/>
      <c r="AY2185" s="94"/>
      <c r="AZ2185" s="75"/>
      <c r="BA2185" s="75"/>
    </row>
    <row r="2186" spans="48:53">
      <c r="AV2186" s="203"/>
      <c r="AW2186" s="75"/>
      <c r="AX2186" s="75"/>
      <c r="AY2186" s="94"/>
      <c r="AZ2186" s="75"/>
      <c r="BA2186" s="75"/>
    </row>
    <row r="2187" spans="48:53">
      <c r="AV2187" s="203"/>
      <c r="AW2187" s="75"/>
      <c r="AX2187" s="75"/>
      <c r="AY2187" s="94"/>
      <c r="AZ2187" s="75"/>
      <c r="BA2187" s="75"/>
    </row>
    <row r="2188" spans="48:53">
      <c r="AV2188" s="203"/>
      <c r="AW2188" s="75"/>
      <c r="AX2188" s="75"/>
      <c r="AY2188" s="94"/>
      <c r="AZ2188" s="75"/>
      <c r="BA2188" s="75"/>
    </row>
    <row r="2189" spans="48:53">
      <c r="AV2189" s="203"/>
      <c r="AW2189" s="75"/>
      <c r="AX2189" s="75"/>
      <c r="AY2189" s="94"/>
      <c r="AZ2189" s="75"/>
      <c r="BA2189" s="75"/>
    </row>
    <row r="2190" spans="48:53">
      <c r="AV2190" s="203"/>
      <c r="AW2190" s="75"/>
      <c r="AX2190" s="75"/>
      <c r="AY2190" s="94"/>
      <c r="AZ2190" s="75"/>
      <c r="BA2190" s="75"/>
    </row>
    <row r="2191" spans="48:53">
      <c r="AV2191" s="203"/>
      <c r="AW2191" s="75"/>
      <c r="AX2191" s="75"/>
      <c r="AY2191" s="94"/>
      <c r="AZ2191" s="75"/>
      <c r="BA2191" s="75"/>
    </row>
    <row r="2192" spans="48:53">
      <c r="AV2192" s="203"/>
      <c r="AW2192" s="75"/>
      <c r="AX2192" s="75"/>
      <c r="AY2192" s="94"/>
      <c r="AZ2192" s="75"/>
      <c r="BA2192" s="75"/>
    </row>
    <row r="2193" spans="48:53">
      <c r="AV2193" s="203"/>
      <c r="AW2193" s="75"/>
      <c r="AX2193" s="75"/>
      <c r="AY2193" s="94"/>
      <c r="AZ2193" s="75"/>
      <c r="BA2193" s="75"/>
    </row>
    <row r="2194" spans="48:53">
      <c r="AV2194" s="203"/>
      <c r="AW2194" s="75"/>
      <c r="AX2194" s="75"/>
      <c r="AY2194" s="94"/>
      <c r="AZ2194" s="75"/>
      <c r="BA2194" s="75"/>
    </row>
    <row r="2195" spans="48:53">
      <c r="AV2195" s="203"/>
      <c r="AW2195" s="75"/>
      <c r="AX2195" s="75"/>
      <c r="AY2195" s="94"/>
      <c r="AZ2195" s="75"/>
      <c r="BA2195" s="75"/>
    </row>
    <row r="2196" spans="48:53">
      <c r="AV2196" s="203"/>
      <c r="AW2196" s="75"/>
      <c r="AX2196" s="75"/>
      <c r="AY2196" s="94"/>
      <c r="AZ2196" s="75"/>
      <c r="BA2196" s="75"/>
    </row>
    <row r="2197" spans="48:53">
      <c r="AV2197" s="203"/>
      <c r="AW2197" s="75"/>
      <c r="AX2197" s="75"/>
      <c r="AY2197" s="94"/>
      <c r="AZ2197" s="75"/>
      <c r="BA2197" s="75"/>
    </row>
    <row r="2198" spans="48:53">
      <c r="AV2198" s="203"/>
      <c r="AW2198" s="75"/>
      <c r="AX2198" s="75"/>
      <c r="AY2198" s="94"/>
      <c r="AZ2198" s="75"/>
      <c r="BA2198" s="75"/>
    </row>
    <row r="2199" spans="48:53">
      <c r="AV2199" s="203"/>
      <c r="AW2199" s="75"/>
      <c r="AX2199" s="75"/>
      <c r="AY2199" s="94"/>
      <c r="AZ2199" s="75"/>
      <c r="BA2199" s="75"/>
    </row>
    <row r="2200" spans="48:53">
      <c r="AV2200" s="203"/>
      <c r="AW2200" s="75"/>
      <c r="AX2200" s="75"/>
      <c r="AY2200" s="94"/>
      <c r="AZ2200" s="75"/>
      <c r="BA2200" s="75"/>
    </row>
    <row r="2201" spans="48:53">
      <c r="AV2201" s="203"/>
      <c r="AW2201" s="75"/>
      <c r="AX2201" s="75"/>
      <c r="AY2201" s="94"/>
      <c r="AZ2201" s="75"/>
      <c r="BA2201" s="75"/>
    </row>
    <row r="2202" spans="48:53">
      <c r="AV2202" s="203"/>
      <c r="AW2202" s="75"/>
      <c r="AX2202" s="75"/>
      <c r="AY2202" s="94"/>
      <c r="AZ2202" s="75"/>
      <c r="BA2202" s="75"/>
    </row>
    <row r="2203" spans="48:53">
      <c r="AV2203" s="203"/>
      <c r="AW2203" s="75"/>
      <c r="AX2203" s="75"/>
      <c r="AY2203" s="94"/>
      <c r="AZ2203" s="75"/>
      <c r="BA2203" s="75"/>
    </row>
    <row r="2204" spans="48:53">
      <c r="AV2204" s="203"/>
      <c r="AW2204" s="75"/>
      <c r="AX2204" s="75"/>
      <c r="AY2204" s="94"/>
      <c r="AZ2204" s="75"/>
      <c r="BA2204" s="75"/>
    </row>
    <row r="2205" spans="48:53">
      <c r="AV2205" s="203"/>
      <c r="AW2205" s="75"/>
      <c r="AX2205" s="75"/>
      <c r="AY2205" s="94"/>
      <c r="AZ2205" s="75"/>
      <c r="BA2205" s="75"/>
    </row>
    <row r="2206" spans="48:53">
      <c r="AV2206" s="203"/>
      <c r="AW2206" s="75"/>
      <c r="AX2206" s="75"/>
      <c r="AY2206" s="94"/>
      <c r="AZ2206" s="75"/>
      <c r="BA2206" s="75"/>
    </row>
    <row r="2207" spans="48:53">
      <c r="AV2207" s="203"/>
      <c r="AW2207" s="75"/>
      <c r="AX2207" s="75"/>
      <c r="AY2207" s="94"/>
      <c r="AZ2207" s="75"/>
      <c r="BA2207" s="75"/>
    </row>
    <row r="2208" spans="48:53">
      <c r="AV2208" s="203"/>
      <c r="AW2208" s="75"/>
      <c r="AX2208" s="75"/>
      <c r="AY2208" s="94"/>
      <c r="AZ2208" s="75"/>
      <c r="BA2208" s="75"/>
    </row>
    <row r="2209" spans="48:53">
      <c r="AV2209" s="203"/>
      <c r="AW2209" s="75"/>
      <c r="AX2209" s="75"/>
      <c r="AY2209" s="94"/>
      <c r="AZ2209" s="75"/>
      <c r="BA2209" s="75"/>
    </row>
    <row r="2210" spans="48:53">
      <c r="AV2210" s="203"/>
      <c r="AW2210" s="75"/>
      <c r="AX2210" s="75"/>
      <c r="AY2210" s="94"/>
      <c r="AZ2210" s="75"/>
      <c r="BA2210" s="75"/>
    </row>
    <row r="2211" spans="48:53">
      <c r="AV2211" s="203"/>
      <c r="AW2211" s="75"/>
      <c r="AX2211" s="75"/>
      <c r="AY2211" s="94"/>
      <c r="AZ2211" s="75"/>
      <c r="BA2211" s="75"/>
    </row>
    <row r="2212" spans="48:53">
      <c r="AV2212" s="203"/>
      <c r="AW2212" s="75"/>
      <c r="AX2212" s="75"/>
      <c r="AY2212" s="94"/>
      <c r="AZ2212" s="75"/>
      <c r="BA2212" s="75"/>
    </row>
    <row r="2213" spans="48:53">
      <c r="AV2213" s="203"/>
      <c r="AW2213" s="75"/>
      <c r="AX2213" s="75"/>
      <c r="AY2213" s="94"/>
      <c r="AZ2213" s="75"/>
      <c r="BA2213" s="75"/>
    </row>
    <row r="2214" spans="48:53">
      <c r="AV2214" s="203"/>
      <c r="AW2214" s="75"/>
      <c r="AX2214" s="75"/>
      <c r="AY2214" s="94"/>
      <c r="AZ2214" s="75"/>
      <c r="BA2214" s="75"/>
    </row>
    <row r="2215" spans="48:53">
      <c r="AV2215" s="203"/>
      <c r="AW2215" s="75"/>
      <c r="AX2215" s="75"/>
      <c r="AY2215" s="94"/>
      <c r="AZ2215" s="75"/>
      <c r="BA2215" s="75"/>
    </row>
    <row r="2216" spans="48:53">
      <c r="AV2216" s="203"/>
      <c r="AW2216" s="75"/>
      <c r="AX2216" s="75"/>
      <c r="AY2216" s="94"/>
      <c r="AZ2216" s="75"/>
      <c r="BA2216" s="75"/>
    </row>
    <row r="2217" spans="48:53">
      <c r="AV2217" s="203"/>
      <c r="AW2217" s="75"/>
      <c r="AX2217" s="75"/>
      <c r="AY2217" s="94"/>
      <c r="AZ2217" s="75"/>
      <c r="BA2217" s="75"/>
    </row>
    <row r="2218" spans="48:53">
      <c r="AV2218" s="203"/>
      <c r="AW2218" s="75"/>
      <c r="AX2218" s="75"/>
      <c r="AY2218" s="94"/>
      <c r="AZ2218" s="75"/>
      <c r="BA2218" s="75"/>
    </row>
    <row r="2219" spans="48:53">
      <c r="AV2219" s="203"/>
      <c r="AW2219" s="75"/>
      <c r="AX2219" s="75"/>
      <c r="AY2219" s="94"/>
      <c r="AZ2219" s="75"/>
      <c r="BA2219" s="75"/>
    </row>
    <row r="2220" spans="48:53">
      <c r="AV2220" s="203"/>
      <c r="AW2220" s="75"/>
      <c r="AX2220" s="75"/>
      <c r="AY2220" s="94"/>
      <c r="AZ2220" s="75"/>
      <c r="BA2220" s="75"/>
    </row>
    <row r="2221" spans="48:53">
      <c r="AV2221" s="203"/>
      <c r="AW2221" s="75"/>
      <c r="AX2221" s="75"/>
      <c r="AY2221" s="94"/>
      <c r="AZ2221" s="75"/>
      <c r="BA2221" s="75"/>
    </row>
    <row r="2222" spans="48:53">
      <c r="AV2222" s="203"/>
      <c r="AW2222" s="75"/>
      <c r="AX2222" s="75"/>
      <c r="AY2222" s="94"/>
      <c r="AZ2222" s="75"/>
      <c r="BA2222" s="75"/>
    </row>
    <row r="2223" spans="48:53">
      <c r="AV2223" s="203"/>
      <c r="AW2223" s="75"/>
      <c r="AX2223" s="75"/>
      <c r="AY2223" s="94"/>
      <c r="AZ2223" s="75"/>
      <c r="BA2223" s="75"/>
    </row>
    <row r="2224" spans="48:53">
      <c r="AV2224" s="203"/>
      <c r="AW2224" s="75"/>
      <c r="AX2224" s="75"/>
      <c r="AY2224" s="94"/>
      <c r="AZ2224" s="75"/>
      <c r="BA2224" s="75"/>
    </row>
    <row r="2225" spans="48:53">
      <c r="AV2225" s="203"/>
      <c r="AW2225" s="75"/>
      <c r="AX2225" s="75"/>
      <c r="AY2225" s="94"/>
      <c r="AZ2225" s="75"/>
      <c r="BA2225" s="75"/>
    </row>
    <row r="2226" spans="48:53">
      <c r="AV2226" s="203"/>
      <c r="AW2226" s="75"/>
      <c r="AX2226" s="75"/>
      <c r="AY2226" s="94"/>
      <c r="AZ2226" s="75"/>
      <c r="BA2226" s="75"/>
    </row>
    <row r="2227" spans="48:53">
      <c r="AV2227" s="203"/>
      <c r="AW2227" s="75"/>
      <c r="AX2227" s="75"/>
      <c r="AY2227" s="94"/>
      <c r="AZ2227" s="75"/>
      <c r="BA2227" s="75"/>
    </row>
    <row r="2228" spans="48:53">
      <c r="AV2228" s="203"/>
      <c r="AW2228" s="75"/>
      <c r="AX2228" s="75"/>
      <c r="AY2228" s="94"/>
      <c r="AZ2228" s="75"/>
      <c r="BA2228" s="75"/>
    </row>
    <row r="2229" spans="48:53">
      <c r="AV2229" s="203"/>
      <c r="AW2229" s="75"/>
      <c r="AX2229" s="75"/>
      <c r="AY2229" s="94"/>
      <c r="AZ2229" s="75"/>
      <c r="BA2229" s="75"/>
    </row>
    <row r="2230" spans="48:53">
      <c r="AV2230" s="203"/>
      <c r="AW2230" s="75"/>
      <c r="AX2230" s="75"/>
      <c r="AY2230" s="94"/>
      <c r="AZ2230" s="75"/>
      <c r="BA2230" s="75"/>
    </row>
    <row r="2231" spans="48:53">
      <c r="AV2231" s="203"/>
      <c r="AW2231" s="75"/>
      <c r="AX2231" s="75"/>
      <c r="AY2231" s="94"/>
      <c r="AZ2231" s="75"/>
      <c r="BA2231" s="75"/>
    </row>
    <row r="2232" spans="48:53">
      <c r="AV2232" s="203"/>
      <c r="AW2232" s="75"/>
      <c r="AX2232" s="75"/>
      <c r="AY2232" s="94"/>
      <c r="AZ2232" s="75"/>
      <c r="BA2232" s="75"/>
    </row>
    <row r="2233" spans="48:53">
      <c r="AV2233" s="203"/>
      <c r="AW2233" s="75"/>
      <c r="AX2233" s="75"/>
      <c r="AY2233" s="94"/>
      <c r="AZ2233" s="75"/>
      <c r="BA2233" s="75"/>
    </row>
    <row r="2234" spans="48:53">
      <c r="AV2234" s="203"/>
      <c r="AW2234" s="75"/>
      <c r="AX2234" s="75"/>
      <c r="AY2234" s="94"/>
      <c r="AZ2234" s="75"/>
      <c r="BA2234" s="75"/>
    </row>
    <row r="2235" spans="48:53">
      <c r="AV2235" s="203"/>
      <c r="AW2235" s="75"/>
      <c r="AX2235" s="75"/>
      <c r="AY2235" s="94"/>
      <c r="AZ2235" s="75"/>
      <c r="BA2235" s="75"/>
    </row>
    <row r="2236" spans="48:53">
      <c r="AV2236" s="203"/>
      <c r="AW2236" s="75"/>
      <c r="AX2236" s="75"/>
      <c r="AY2236" s="94"/>
      <c r="AZ2236" s="75"/>
      <c r="BA2236" s="75"/>
    </row>
    <row r="2237" spans="48:53">
      <c r="AV2237" s="203"/>
      <c r="AW2237" s="75"/>
      <c r="AX2237" s="75"/>
      <c r="AY2237" s="94"/>
      <c r="AZ2237" s="75"/>
      <c r="BA2237" s="75"/>
    </row>
    <row r="2238" spans="48:53">
      <c r="AV2238" s="203"/>
      <c r="AW2238" s="75"/>
      <c r="AX2238" s="75"/>
      <c r="AY2238" s="94"/>
      <c r="AZ2238" s="75"/>
      <c r="BA2238" s="75"/>
    </row>
    <row r="2239" spans="48:53">
      <c r="AV2239" s="203"/>
      <c r="AW2239" s="75"/>
      <c r="AX2239" s="75"/>
      <c r="AY2239" s="94"/>
      <c r="AZ2239" s="75"/>
      <c r="BA2239" s="75"/>
    </row>
    <row r="2240" spans="48:53">
      <c r="AV2240" s="203"/>
      <c r="AW2240" s="75"/>
      <c r="AX2240" s="75"/>
      <c r="AY2240" s="94"/>
      <c r="AZ2240" s="75"/>
      <c r="BA2240" s="75"/>
    </row>
    <row r="2241" spans="48:53">
      <c r="AV2241" s="203"/>
      <c r="AW2241" s="75"/>
      <c r="AX2241" s="75"/>
      <c r="AY2241" s="94"/>
      <c r="AZ2241" s="75"/>
      <c r="BA2241" s="75"/>
    </row>
    <row r="2242" spans="48:53">
      <c r="AV2242" s="203"/>
      <c r="AW2242" s="75"/>
      <c r="AX2242" s="75"/>
      <c r="AY2242" s="94"/>
      <c r="AZ2242" s="75"/>
      <c r="BA2242" s="75"/>
    </row>
    <row r="2243" spans="48:53">
      <c r="AV2243" s="203"/>
      <c r="AW2243" s="75"/>
      <c r="AX2243" s="75"/>
      <c r="AY2243" s="94"/>
      <c r="AZ2243" s="75"/>
      <c r="BA2243" s="75"/>
    </row>
    <row r="2244" spans="48:53">
      <c r="AV2244" s="203"/>
      <c r="AW2244" s="75"/>
      <c r="AX2244" s="75"/>
      <c r="AY2244" s="94"/>
      <c r="AZ2244" s="75"/>
      <c r="BA2244" s="75"/>
    </row>
    <row r="2245" spans="48:53">
      <c r="AV2245" s="203"/>
      <c r="AW2245" s="75"/>
      <c r="AX2245" s="75"/>
      <c r="AY2245" s="94"/>
      <c r="AZ2245" s="75"/>
      <c r="BA2245" s="75"/>
    </row>
    <row r="2246" spans="48:53">
      <c r="AV2246" s="203"/>
      <c r="AW2246" s="75"/>
      <c r="AX2246" s="75"/>
      <c r="AY2246" s="94"/>
      <c r="AZ2246" s="75"/>
      <c r="BA2246" s="75"/>
    </row>
    <row r="2247" spans="48:53">
      <c r="AV2247" s="203"/>
      <c r="AW2247" s="75"/>
      <c r="AX2247" s="75"/>
      <c r="AY2247" s="94"/>
      <c r="AZ2247" s="75"/>
      <c r="BA2247" s="75"/>
    </row>
    <row r="2248" spans="48:53">
      <c r="AV2248" s="203"/>
      <c r="AW2248" s="75"/>
      <c r="AX2248" s="75"/>
      <c r="AY2248" s="94"/>
      <c r="AZ2248" s="75"/>
      <c r="BA2248" s="75"/>
    </row>
    <row r="2249" spans="48:53">
      <c r="AV2249" s="203"/>
      <c r="AW2249" s="75"/>
      <c r="AX2249" s="75"/>
      <c r="AY2249" s="94"/>
      <c r="AZ2249" s="75"/>
      <c r="BA2249" s="75"/>
    </row>
    <row r="2250" spans="48:53">
      <c r="AV2250" s="203"/>
      <c r="AW2250" s="75"/>
      <c r="AX2250" s="75"/>
      <c r="AY2250" s="94"/>
      <c r="AZ2250" s="75"/>
      <c r="BA2250" s="75"/>
    </row>
    <row r="2251" spans="48:53">
      <c r="AV2251" s="203"/>
      <c r="AW2251" s="75"/>
      <c r="AX2251" s="75"/>
      <c r="AY2251" s="94"/>
      <c r="AZ2251" s="75"/>
      <c r="BA2251" s="75"/>
    </row>
    <row r="2252" spans="48:53">
      <c r="AV2252" s="203"/>
      <c r="AW2252" s="75"/>
      <c r="AX2252" s="75"/>
      <c r="AY2252" s="94"/>
      <c r="AZ2252" s="75"/>
      <c r="BA2252" s="75"/>
    </row>
    <row r="2253" spans="48:53">
      <c r="AV2253" s="203"/>
      <c r="AW2253" s="75"/>
      <c r="AX2253" s="75"/>
      <c r="AY2253" s="94"/>
      <c r="AZ2253" s="75"/>
      <c r="BA2253" s="75"/>
    </row>
    <row r="2254" spans="48:53">
      <c r="AV2254" s="203"/>
      <c r="AW2254" s="75"/>
      <c r="AX2254" s="75"/>
      <c r="AY2254" s="94"/>
      <c r="AZ2254" s="75"/>
      <c r="BA2254" s="75"/>
    </row>
    <row r="2255" spans="48:53">
      <c r="AV2255" s="203"/>
      <c r="AW2255" s="75"/>
      <c r="AX2255" s="75"/>
      <c r="AY2255" s="94"/>
      <c r="AZ2255" s="75"/>
      <c r="BA2255" s="75"/>
    </row>
    <row r="2256" spans="48:53">
      <c r="AV2256" s="203"/>
      <c r="AW2256" s="75"/>
      <c r="AX2256" s="75"/>
      <c r="AY2256" s="94"/>
      <c r="AZ2256" s="75"/>
      <c r="BA2256" s="75"/>
    </row>
    <row r="2257" spans="48:53">
      <c r="AV2257" s="203"/>
      <c r="AW2257" s="75"/>
      <c r="AX2257" s="75"/>
      <c r="AY2257" s="94"/>
      <c r="AZ2257" s="75"/>
      <c r="BA2257" s="75"/>
    </row>
    <row r="2258" spans="48:53">
      <c r="AV2258" s="203"/>
      <c r="AW2258" s="75"/>
      <c r="AX2258" s="75"/>
      <c r="AY2258" s="94"/>
      <c r="AZ2258" s="75"/>
      <c r="BA2258" s="75"/>
    </row>
    <row r="2259" spans="48:53">
      <c r="AV2259" s="203"/>
      <c r="AW2259" s="75"/>
      <c r="AX2259" s="75"/>
      <c r="AY2259" s="94"/>
      <c r="AZ2259" s="75"/>
      <c r="BA2259" s="75"/>
    </row>
    <row r="2260" spans="48:53">
      <c r="AV2260" s="203"/>
      <c r="AW2260" s="75"/>
      <c r="AX2260" s="75"/>
      <c r="AY2260" s="94"/>
      <c r="AZ2260" s="75"/>
      <c r="BA2260" s="75"/>
    </row>
    <row r="2261" spans="48:53">
      <c r="AV2261" s="203"/>
      <c r="AW2261" s="75"/>
      <c r="AX2261" s="75"/>
      <c r="AY2261" s="94"/>
      <c r="AZ2261" s="75"/>
      <c r="BA2261" s="75"/>
    </row>
    <row r="2262" spans="48:53">
      <c r="AV2262" s="203"/>
      <c r="AW2262" s="75"/>
      <c r="AX2262" s="75"/>
      <c r="AY2262" s="94"/>
      <c r="AZ2262" s="75"/>
      <c r="BA2262" s="75"/>
    </row>
    <row r="2263" spans="48:53">
      <c r="AV2263" s="203"/>
      <c r="AW2263" s="75"/>
      <c r="AX2263" s="75"/>
      <c r="AY2263" s="94"/>
      <c r="AZ2263" s="75"/>
      <c r="BA2263" s="75"/>
    </row>
    <row r="2264" spans="48:53">
      <c r="AV2264" s="203"/>
      <c r="AW2264" s="75"/>
      <c r="AX2264" s="75"/>
      <c r="AY2264" s="94"/>
      <c r="AZ2264" s="75"/>
      <c r="BA2264" s="75"/>
    </row>
    <row r="2265" spans="48:53">
      <c r="AV2265" s="203"/>
      <c r="AW2265" s="75"/>
      <c r="AX2265" s="75"/>
      <c r="AY2265" s="94"/>
      <c r="AZ2265" s="75"/>
      <c r="BA2265" s="75"/>
    </row>
    <row r="2266" spans="48:53">
      <c r="AV2266" s="203"/>
      <c r="AW2266" s="75"/>
      <c r="AX2266" s="75"/>
      <c r="AY2266" s="94"/>
      <c r="AZ2266" s="75"/>
      <c r="BA2266" s="75"/>
    </row>
    <row r="2267" spans="48:53">
      <c r="AV2267" s="203"/>
      <c r="AW2267" s="75"/>
      <c r="AX2267" s="75"/>
      <c r="AY2267" s="94"/>
      <c r="AZ2267" s="75"/>
      <c r="BA2267" s="75"/>
    </row>
    <row r="2268" spans="48:53">
      <c r="AV2268" s="203"/>
      <c r="AW2268" s="75"/>
      <c r="AX2268" s="75"/>
      <c r="AY2268" s="94"/>
      <c r="AZ2268" s="75"/>
      <c r="BA2268" s="75"/>
    </row>
    <row r="2269" spans="48:53">
      <c r="AV2269" s="203"/>
      <c r="AW2269" s="75"/>
      <c r="AX2269" s="75"/>
      <c r="AY2269" s="94"/>
      <c r="AZ2269" s="75"/>
      <c r="BA2269" s="75"/>
    </row>
    <row r="2270" spans="48:53">
      <c r="AV2270" s="203"/>
      <c r="AW2270" s="75"/>
      <c r="AX2270" s="75"/>
      <c r="AY2270" s="94"/>
      <c r="AZ2270" s="75"/>
      <c r="BA2270" s="75"/>
    </row>
    <row r="2271" spans="48:53">
      <c r="AV2271" s="203"/>
      <c r="AW2271" s="75"/>
      <c r="AX2271" s="75"/>
      <c r="AY2271" s="94"/>
      <c r="AZ2271" s="75"/>
      <c r="BA2271" s="75"/>
    </row>
    <row r="2272" spans="48:53">
      <c r="AV2272" s="203"/>
      <c r="AW2272" s="75"/>
      <c r="AX2272" s="75"/>
      <c r="AY2272" s="94"/>
      <c r="AZ2272" s="75"/>
      <c r="BA2272" s="75"/>
    </row>
    <row r="2273" spans="48:53">
      <c r="AV2273" s="203"/>
      <c r="AW2273" s="75"/>
      <c r="AX2273" s="75"/>
      <c r="AY2273" s="94"/>
      <c r="AZ2273" s="75"/>
      <c r="BA2273" s="75"/>
    </row>
    <row r="2274" spans="48:53">
      <c r="AV2274" s="203"/>
      <c r="AW2274" s="75"/>
      <c r="AX2274" s="75"/>
      <c r="AY2274" s="94"/>
      <c r="AZ2274" s="75"/>
      <c r="BA2274" s="75"/>
    </row>
    <row r="2275" spans="48:53">
      <c r="AV2275" s="203"/>
      <c r="AW2275" s="75"/>
      <c r="AX2275" s="75"/>
      <c r="AY2275" s="94"/>
      <c r="AZ2275" s="75"/>
      <c r="BA2275" s="75"/>
    </row>
    <row r="2276" spans="48:53">
      <c r="AV2276" s="203"/>
      <c r="AW2276" s="75"/>
      <c r="AX2276" s="75"/>
      <c r="AY2276" s="94"/>
      <c r="AZ2276" s="75"/>
      <c r="BA2276" s="75"/>
    </row>
    <row r="2277" spans="48:53">
      <c r="AV2277" s="203"/>
      <c r="AW2277" s="75"/>
      <c r="AX2277" s="75"/>
      <c r="AY2277" s="94"/>
      <c r="AZ2277" s="75"/>
      <c r="BA2277" s="75"/>
    </row>
    <row r="2278" spans="48:53">
      <c r="AV2278" s="203"/>
      <c r="AW2278" s="75"/>
      <c r="AX2278" s="75"/>
      <c r="AY2278" s="94"/>
      <c r="AZ2278" s="75"/>
      <c r="BA2278" s="75"/>
    </row>
    <row r="2279" spans="48:53">
      <c r="AV2279" s="203"/>
      <c r="AW2279" s="75"/>
      <c r="AX2279" s="75"/>
      <c r="AY2279" s="94"/>
      <c r="AZ2279" s="75"/>
      <c r="BA2279" s="75"/>
    </row>
    <row r="2280" spans="48:53">
      <c r="AV2280" s="203"/>
      <c r="AW2280" s="75"/>
      <c r="AX2280" s="75"/>
      <c r="AY2280" s="94"/>
      <c r="AZ2280" s="75"/>
      <c r="BA2280" s="75"/>
    </row>
    <row r="2281" spans="48:53">
      <c r="AV2281" s="203"/>
      <c r="AW2281" s="75"/>
      <c r="AX2281" s="75"/>
      <c r="AY2281" s="94"/>
      <c r="AZ2281" s="75"/>
      <c r="BA2281" s="75"/>
    </row>
    <row r="2282" spans="48:53">
      <c r="AV2282" s="203"/>
      <c r="AW2282" s="75"/>
      <c r="AX2282" s="75"/>
      <c r="AY2282" s="94"/>
      <c r="AZ2282" s="75"/>
      <c r="BA2282" s="75"/>
    </row>
    <row r="2283" spans="48:53">
      <c r="AV2283" s="203"/>
      <c r="AW2283" s="75"/>
      <c r="AX2283" s="75"/>
      <c r="AY2283" s="94"/>
      <c r="AZ2283" s="75"/>
      <c r="BA2283" s="75"/>
    </row>
    <row r="2284" spans="48:53">
      <c r="AV2284" s="203"/>
      <c r="AW2284" s="75"/>
      <c r="AX2284" s="75"/>
      <c r="AY2284" s="94"/>
      <c r="AZ2284" s="75"/>
      <c r="BA2284" s="75"/>
    </row>
    <row r="2285" spans="48:53">
      <c r="AV2285" s="203"/>
      <c r="AW2285" s="75"/>
      <c r="AX2285" s="75"/>
      <c r="AY2285" s="94"/>
      <c r="AZ2285" s="75"/>
      <c r="BA2285" s="75"/>
    </row>
    <row r="2286" spans="48:53">
      <c r="AV2286" s="203"/>
      <c r="AW2286" s="75"/>
      <c r="AX2286" s="75"/>
      <c r="AY2286" s="94"/>
      <c r="AZ2286" s="75"/>
      <c r="BA2286" s="75"/>
    </row>
    <row r="2287" spans="48:53">
      <c r="AV2287" s="203"/>
      <c r="AW2287" s="75"/>
      <c r="AX2287" s="75"/>
      <c r="AY2287" s="94"/>
      <c r="AZ2287" s="75"/>
      <c r="BA2287" s="75"/>
    </row>
    <row r="2288" spans="48:53">
      <c r="AV2288" s="203"/>
      <c r="AW2288" s="75"/>
      <c r="AX2288" s="75"/>
      <c r="AY2288" s="94"/>
      <c r="AZ2288" s="75"/>
      <c r="BA2288" s="75"/>
    </row>
    <row r="2289" spans="48:53">
      <c r="AV2289" s="203"/>
      <c r="AW2289" s="75"/>
      <c r="AX2289" s="75"/>
      <c r="AY2289" s="94"/>
      <c r="AZ2289" s="75"/>
      <c r="BA2289" s="75"/>
    </row>
    <row r="2290" spans="48:53">
      <c r="AV2290" s="203"/>
      <c r="AW2290" s="75"/>
      <c r="AX2290" s="75"/>
      <c r="AY2290" s="94"/>
      <c r="AZ2290" s="75"/>
      <c r="BA2290" s="75"/>
    </row>
    <row r="2291" spans="48:53">
      <c r="AV2291" s="203"/>
      <c r="AW2291" s="75"/>
      <c r="AX2291" s="75"/>
      <c r="AY2291" s="94"/>
      <c r="AZ2291" s="75"/>
      <c r="BA2291" s="75"/>
    </row>
    <row r="2292" spans="48:53">
      <c r="AV2292" s="203"/>
      <c r="AW2292" s="75"/>
      <c r="AX2292" s="75"/>
      <c r="AY2292" s="94"/>
      <c r="AZ2292" s="75"/>
      <c r="BA2292" s="75"/>
    </row>
    <row r="2293" spans="48:53">
      <c r="AV2293" s="203"/>
      <c r="AW2293" s="75"/>
      <c r="AX2293" s="75"/>
      <c r="AY2293" s="94"/>
      <c r="AZ2293" s="75"/>
      <c r="BA2293" s="75"/>
    </row>
    <row r="2294" spans="48:53">
      <c r="AV2294" s="203"/>
      <c r="AW2294" s="75"/>
      <c r="AX2294" s="75"/>
      <c r="AY2294" s="94"/>
      <c r="AZ2294" s="75"/>
      <c r="BA2294" s="75"/>
    </row>
    <row r="2295" spans="48:53">
      <c r="AV2295" s="203"/>
      <c r="AW2295" s="75"/>
      <c r="AX2295" s="75"/>
      <c r="AY2295" s="94"/>
      <c r="AZ2295" s="75"/>
      <c r="BA2295" s="75"/>
    </row>
    <row r="2296" spans="48:53">
      <c r="AV2296" s="203"/>
      <c r="AW2296" s="75"/>
      <c r="AX2296" s="75"/>
      <c r="AY2296" s="94"/>
      <c r="AZ2296" s="75"/>
      <c r="BA2296" s="75"/>
    </row>
    <row r="2297" spans="48:53">
      <c r="AV2297" s="203"/>
      <c r="AW2297" s="75"/>
      <c r="AX2297" s="75"/>
      <c r="AY2297" s="94"/>
      <c r="AZ2297" s="75"/>
      <c r="BA2297" s="75"/>
    </row>
    <row r="2298" spans="48:53">
      <c r="AV2298" s="203"/>
      <c r="AW2298" s="75"/>
      <c r="AX2298" s="75"/>
      <c r="AY2298" s="94"/>
      <c r="AZ2298" s="75"/>
      <c r="BA2298" s="75"/>
    </row>
    <row r="2299" spans="48:53">
      <c r="AV2299" s="203"/>
      <c r="AW2299" s="75"/>
      <c r="AX2299" s="75"/>
      <c r="AY2299" s="94"/>
      <c r="AZ2299" s="75"/>
      <c r="BA2299" s="75"/>
    </row>
    <row r="2300" spans="48:53">
      <c r="AV2300" s="203"/>
      <c r="AW2300" s="75"/>
      <c r="AX2300" s="75"/>
      <c r="AY2300" s="94"/>
      <c r="AZ2300" s="75"/>
      <c r="BA2300" s="75"/>
    </row>
    <row r="2301" spans="48:53">
      <c r="AV2301" s="203"/>
      <c r="AW2301" s="75"/>
      <c r="AX2301" s="75"/>
      <c r="AY2301" s="94"/>
      <c r="AZ2301" s="75"/>
      <c r="BA2301" s="75"/>
    </row>
    <row r="2302" spans="48:53">
      <c r="AV2302" s="203"/>
      <c r="AW2302" s="75"/>
      <c r="AX2302" s="75"/>
      <c r="AY2302" s="94"/>
      <c r="AZ2302" s="75"/>
      <c r="BA2302" s="75"/>
    </row>
    <row r="2303" spans="48:53">
      <c r="AV2303" s="203"/>
      <c r="AW2303" s="75"/>
      <c r="AX2303" s="75"/>
      <c r="AY2303" s="94"/>
      <c r="AZ2303" s="75"/>
      <c r="BA2303" s="75"/>
    </row>
    <row r="2304" spans="48:53">
      <c r="AV2304" s="203"/>
      <c r="AW2304" s="75"/>
      <c r="AX2304" s="75"/>
      <c r="AY2304" s="94"/>
      <c r="AZ2304" s="75"/>
      <c r="BA2304" s="75"/>
    </row>
    <row r="2305" spans="48:53">
      <c r="AV2305" s="203"/>
      <c r="AW2305" s="75"/>
      <c r="AX2305" s="75"/>
      <c r="AY2305" s="94"/>
      <c r="AZ2305" s="75"/>
      <c r="BA2305" s="75"/>
    </row>
    <row r="2306" spans="48:53">
      <c r="AV2306" s="203"/>
      <c r="AW2306" s="75"/>
      <c r="AX2306" s="75"/>
      <c r="AY2306" s="94"/>
      <c r="AZ2306" s="75"/>
      <c r="BA2306" s="75"/>
    </row>
    <row r="2307" spans="48:53">
      <c r="AV2307" s="203"/>
      <c r="AW2307" s="75"/>
      <c r="AX2307" s="75"/>
      <c r="AY2307" s="94"/>
      <c r="AZ2307" s="75"/>
      <c r="BA2307" s="75"/>
    </row>
    <row r="2308" spans="48:53">
      <c r="AV2308" s="203"/>
      <c r="AW2308" s="75"/>
      <c r="AX2308" s="75"/>
      <c r="AY2308" s="94"/>
      <c r="AZ2308" s="75"/>
      <c r="BA2308" s="75"/>
    </row>
    <row r="2309" spans="48:53">
      <c r="AV2309" s="203"/>
      <c r="AW2309" s="75"/>
      <c r="AX2309" s="75"/>
      <c r="AY2309" s="94"/>
      <c r="AZ2309" s="75"/>
      <c r="BA2309" s="75"/>
    </row>
    <row r="2310" spans="48:53">
      <c r="AV2310" s="203"/>
      <c r="AW2310" s="75"/>
      <c r="AX2310" s="75"/>
      <c r="AY2310" s="94"/>
      <c r="AZ2310" s="75"/>
      <c r="BA2310" s="75"/>
    </row>
    <row r="2311" spans="48:53">
      <c r="AV2311" s="203"/>
      <c r="AW2311" s="75"/>
      <c r="AX2311" s="75"/>
      <c r="AY2311" s="94"/>
      <c r="AZ2311" s="75"/>
      <c r="BA2311" s="75"/>
    </row>
    <row r="2312" spans="48:53">
      <c r="AV2312" s="203"/>
      <c r="AW2312" s="75"/>
      <c r="AX2312" s="75"/>
      <c r="AY2312" s="94"/>
      <c r="AZ2312" s="75"/>
      <c r="BA2312" s="75"/>
    </row>
    <row r="2313" spans="48:53">
      <c r="AV2313" s="203"/>
      <c r="AW2313" s="75"/>
      <c r="AX2313" s="75"/>
      <c r="AY2313" s="94"/>
      <c r="AZ2313" s="75"/>
      <c r="BA2313" s="75"/>
    </row>
    <row r="2314" spans="48:53">
      <c r="AV2314" s="203"/>
      <c r="AW2314" s="75"/>
      <c r="AX2314" s="75"/>
      <c r="AY2314" s="94"/>
      <c r="AZ2314" s="75"/>
      <c r="BA2314" s="75"/>
    </row>
    <row r="2315" spans="48:53">
      <c r="AV2315" s="203"/>
      <c r="AW2315" s="75"/>
      <c r="AX2315" s="75"/>
      <c r="AY2315" s="94"/>
      <c r="AZ2315" s="75"/>
      <c r="BA2315" s="75"/>
    </row>
    <row r="2316" spans="48:53">
      <c r="AV2316" s="203"/>
      <c r="AW2316" s="75"/>
      <c r="AX2316" s="75"/>
      <c r="AY2316" s="94"/>
      <c r="AZ2316" s="75"/>
      <c r="BA2316" s="75"/>
    </row>
    <row r="2317" spans="48:53">
      <c r="AV2317" s="203"/>
      <c r="AW2317" s="75"/>
      <c r="AX2317" s="75"/>
      <c r="AY2317" s="94"/>
      <c r="AZ2317" s="75"/>
      <c r="BA2317" s="75"/>
    </row>
    <row r="2318" spans="48:53">
      <c r="AV2318" s="203"/>
      <c r="AW2318" s="75"/>
      <c r="AX2318" s="75"/>
      <c r="AY2318" s="94"/>
      <c r="AZ2318" s="75"/>
      <c r="BA2318" s="75"/>
    </row>
    <row r="2319" spans="48:53">
      <c r="AV2319" s="203"/>
      <c r="AW2319" s="75"/>
      <c r="AX2319" s="75"/>
      <c r="AY2319" s="94"/>
      <c r="AZ2319" s="75"/>
      <c r="BA2319" s="75"/>
    </row>
    <row r="2320" spans="48:53">
      <c r="AV2320" s="203"/>
      <c r="AW2320" s="75"/>
      <c r="AX2320" s="75"/>
      <c r="AY2320" s="94"/>
      <c r="AZ2320" s="75"/>
      <c r="BA2320" s="75"/>
    </row>
    <row r="2321" spans="48:53">
      <c r="AV2321" s="203"/>
      <c r="AW2321" s="75"/>
      <c r="AX2321" s="75"/>
      <c r="AY2321" s="94"/>
      <c r="AZ2321" s="75"/>
      <c r="BA2321" s="75"/>
    </row>
    <row r="2322" spans="48:53">
      <c r="AV2322" s="203"/>
      <c r="AW2322" s="75"/>
      <c r="AX2322" s="75"/>
      <c r="AY2322" s="94"/>
      <c r="AZ2322" s="75"/>
      <c r="BA2322" s="75"/>
    </row>
    <row r="2323" spans="48:53">
      <c r="AV2323" s="203"/>
      <c r="AW2323" s="75"/>
      <c r="AX2323" s="75"/>
      <c r="AY2323" s="94"/>
      <c r="AZ2323" s="75"/>
      <c r="BA2323" s="75"/>
    </row>
    <row r="2324" spans="48:53">
      <c r="AV2324" s="203"/>
      <c r="AW2324" s="75"/>
      <c r="AX2324" s="75"/>
      <c r="AY2324" s="94"/>
      <c r="AZ2324" s="75"/>
      <c r="BA2324" s="75"/>
    </row>
    <row r="2325" spans="48:53">
      <c r="AV2325" s="203"/>
      <c r="AW2325" s="75"/>
      <c r="AX2325" s="75"/>
      <c r="AY2325" s="94"/>
      <c r="AZ2325" s="75"/>
      <c r="BA2325" s="75"/>
    </row>
    <row r="2326" spans="48:53">
      <c r="AV2326" s="203"/>
      <c r="AW2326" s="75"/>
      <c r="AX2326" s="75"/>
      <c r="AY2326" s="94"/>
      <c r="AZ2326" s="75"/>
      <c r="BA2326" s="75"/>
    </row>
    <row r="2327" spans="48:53">
      <c r="AV2327" s="203"/>
      <c r="AW2327" s="75"/>
      <c r="AX2327" s="75"/>
      <c r="AY2327" s="94"/>
      <c r="AZ2327" s="75"/>
      <c r="BA2327" s="75"/>
    </row>
    <row r="2328" spans="48:53">
      <c r="AV2328" s="203"/>
      <c r="AW2328" s="75"/>
      <c r="AX2328" s="75"/>
      <c r="AY2328" s="94"/>
      <c r="AZ2328" s="75"/>
      <c r="BA2328" s="75"/>
    </row>
    <row r="2329" spans="48:53">
      <c r="AV2329" s="203"/>
      <c r="AW2329" s="75"/>
      <c r="AX2329" s="75"/>
      <c r="AY2329" s="94"/>
      <c r="AZ2329" s="75"/>
      <c r="BA2329" s="75"/>
    </row>
    <row r="2330" spans="48:53">
      <c r="AV2330" s="203"/>
      <c r="AW2330" s="75"/>
      <c r="AX2330" s="75"/>
      <c r="AY2330" s="94"/>
      <c r="AZ2330" s="75"/>
      <c r="BA2330" s="75"/>
    </row>
    <row r="2331" spans="48:53">
      <c r="AV2331" s="203"/>
      <c r="AW2331" s="75"/>
      <c r="AX2331" s="75"/>
      <c r="AY2331" s="94"/>
      <c r="AZ2331" s="75"/>
      <c r="BA2331" s="75"/>
    </row>
    <row r="2332" spans="48:53">
      <c r="AV2332" s="203"/>
      <c r="AW2332" s="75"/>
      <c r="AX2332" s="75"/>
      <c r="AY2332" s="94"/>
      <c r="AZ2332" s="75"/>
      <c r="BA2332" s="75"/>
    </row>
    <row r="2333" spans="48:53">
      <c r="AV2333" s="203"/>
      <c r="AW2333" s="75"/>
      <c r="AX2333" s="75"/>
      <c r="AY2333" s="94"/>
      <c r="AZ2333" s="75"/>
      <c r="BA2333" s="75"/>
    </row>
    <row r="2334" spans="48:53">
      <c r="AV2334" s="203"/>
      <c r="AW2334" s="75"/>
      <c r="AX2334" s="75"/>
      <c r="AY2334" s="94"/>
      <c r="AZ2334" s="75"/>
      <c r="BA2334" s="75"/>
    </row>
    <row r="2335" spans="48:53">
      <c r="AV2335" s="203"/>
      <c r="AW2335" s="75"/>
      <c r="AX2335" s="75"/>
      <c r="AY2335" s="94"/>
      <c r="AZ2335" s="75"/>
      <c r="BA2335" s="75"/>
    </row>
    <row r="2336" spans="48:53">
      <c r="AV2336" s="203"/>
      <c r="AW2336" s="75"/>
      <c r="AX2336" s="75"/>
      <c r="AY2336" s="94"/>
      <c r="AZ2336" s="75"/>
      <c r="BA2336" s="75"/>
    </row>
    <row r="2337" spans="48:53">
      <c r="AV2337" s="203"/>
      <c r="AW2337" s="75"/>
      <c r="AX2337" s="75"/>
      <c r="AY2337" s="94"/>
      <c r="AZ2337" s="75"/>
      <c r="BA2337" s="75"/>
    </row>
    <row r="2338" spans="48:53">
      <c r="AV2338" s="203"/>
      <c r="AW2338" s="75"/>
      <c r="AX2338" s="75"/>
      <c r="AY2338" s="94"/>
      <c r="AZ2338" s="75"/>
      <c r="BA2338" s="75"/>
    </row>
    <row r="2339" spans="48:53">
      <c r="AV2339" s="203"/>
      <c r="AW2339" s="75"/>
      <c r="AX2339" s="75"/>
      <c r="AY2339" s="94"/>
      <c r="AZ2339" s="75"/>
      <c r="BA2339" s="75"/>
    </row>
    <row r="2340" spans="48:53">
      <c r="AV2340" s="203"/>
      <c r="AW2340" s="75"/>
      <c r="AX2340" s="75"/>
      <c r="AY2340" s="94"/>
      <c r="AZ2340" s="75"/>
      <c r="BA2340" s="75"/>
    </row>
    <row r="2341" spans="48:53">
      <c r="AV2341" s="203"/>
      <c r="AW2341" s="75"/>
      <c r="AX2341" s="75"/>
      <c r="AY2341" s="94"/>
      <c r="AZ2341" s="75"/>
      <c r="BA2341" s="75"/>
    </row>
    <row r="2342" spans="48:53">
      <c r="AV2342" s="203"/>
      <c r="AW2342" s="75"/>
      <c r="AX2342" s="75"/>
      <c r="AY2342" s="94"/>
      <c r="AZ2342" s="75"/>
      <c r="BA2342" s="75"/>
    </row>
    <row r="2343" spans="48:53">
      <c r="AV2343" s="203"/>
      <c r="AW2343" s="75"/>
      <c r="AX2343" s="75"/>
      <c r="AY2343" s="94"/>
      <c r="AZ2343" s="75"/>
      <c r="BA2343" s="75"/>
    </row>
    <row r="2344" spans="48:53">
      <c r="AV2344" s="203"/>
      <c r="AW2344" s="75"/>
      <c r="AX2344" s="75"/>
      <c r="AY2344" s="94"/>
      <c r="AZ2344" s="75"/>
      <c r="BA2344" s="75"/>
    </row>
    <row r="2345" spans="48:53">
      <c r="AV2345" s="203"/>
      <c r="AW2345" s="75"/>
      <c r="AX2345" s="75"/>
      <c r="AY2345" s="94"/>
      <c r="AZ2345" s="75"/>
      <c r="BA2345" s="75"/>
    </row>
    <row r="2346" spans="48:53">
      <c r="AV2346" s="203"/>
      <c r="AW2346" s="75"/>
      <c r="AX2346" s="75"/>
      <c r="AY2346" s="94"/>
      <c r="AZ2346" s="75"/>
      <c r="BA2346" s="75"/>
    </row>
    <row r="2347" spans="48:53">
      <c r="AV2347" s="203"/>
      <c r="AW2347" s="75"/>
      <c r="AX2347" s="75"/>
      <c r="AY2347" s="94"/>
      <c r="AZ2347" s="75"/>
      <c r="BA2347" s="75"/>
    </row>
    <row r="2348" spans="48:53">
      <c r="AV2348" s="203"/>
      <c r="AW2348" s="75"/>
      <c r="AX2348" s="75"/>
      <c r="AY2348" s="94"/>
      <c r="AZ2348" s="75"/>
      <c r="BA2348" s="75"/>
    </row>
    <row r="2349" spans="48:53">
      <c r="AV2349" s="203"/>
      <c r="AW2349" s="75"/>
      <c r="AX2349" s="75"/>
      <c r="AY2349" s="94"/>
      <c r="AZ2349" s="75"/>
      <c r="BA2349" s="75"/>
    </row>
    <row r="2350" spans="48:53">
      <c r="AV2350" s="203"/>
      <c r="AW2350" s="75"/>
      <c r="AX2350" s="75"/>
      <c r="AY2350" s="94"/>
      <c r="AZ2350" s="75"/>
      <c r="BA2350" s="75"/>
    </row>
    <row r="2351" spans="48:53">
      <c r="AV2351" s="203"/>
      <c r="AW2351" s="75"/>
      <c r="AX2351" s="75"/>
      <c r="AY2351" s="94"/>
      <c r="AZ2351" s="75"/>
      <c r="BA2351" s="75"/>
    </row>
    <row r="2352" spans="48:53">
      <c r="AV2352" s="203"/>
      <c r="AW2352" s="75"/>
      <c r="AX2352" s="75"/>
      <c r="AY2352" s="94"/>
      <c r="AZ2352" s="75"/>
      <c r="BA2352" s="75"/>
    </row>
    <row r="2353" spans="48:53">
      <c r="AV2353" s="203"/>
      <c r="AW2353" s="75"/>
      <c r="AX2353" s="75"/>
      <c r="AY2353" s="94"/>
      <c r="AZ2353" s="75"/>
      <c r="BA2353" s="75"/>
    </row>
    <row r="2354" spans="48:53">
      <c r="AV2354" s="203"/>
      <c r="AW2354" s="75"/>
      <c r="AX2354" s="75"/>
      <c r="AY2354" s="94"/>
      <c r="AZ2354" s="75"/>
      <c r="BA2354" s="75"/>
    </row>
    <row r="2355" spans="48:53">
      <c r="AV2355" s="203"/>
      <c r="AW2355" s="75"/>
      <c r="AX2355" s="75"/>
      <c r="AY2355" s="94"/>
      <c r="AZ2355" s="75"/>
      <c r="BA2355" s="75"/>
    </row>
    <row r="2356" spans="48:53">
      <c r="AV2356" s="203"/>
      <c r="AW2356" s="75"/>
      <c r="AX2356" s="75"/>
      <c r="AY2356" s="94"/>
      <c r="AZ2356" s="75"/>
      <c r="BA2356" s="75"/>
    </row>
    <row r="2357" spans="48:53">
      <c r="AV2357" s="203"/>
      <c r="AW2357" s="75"/>
      <c r="AX2357" s="75"/>
      <c r="AY2357" s="94"/>
      <c r="AZ2357" s="75"/>
      <c r="BA2357" s="75"/>
    </row>
    <row r="2358" spans="48:53">
      <c r="AV2358" s="203"/>
      <c r="AW2358" s="75"/>
      <c r="AX2358" s="75"/>
      <c r="AY2358" s="94"/>
      <c r="AZ2358" s="75"/>
      <c r="BA2358" s="75"/>
    </row>
    <row r="2359" spans="48:53">
      <c r="AV2359" s="203"/>
      <c r="AW2359" s="75"/>
      <c r="AX2359" s="75"/>
      <c r="AY2359" s="94"/>
      <c r="AZ2359" s="75"/>
      <c r="BA2359" s="75"/>
    </row>
    <row r="2360" spans="48:53">
      <c r="AV2360" s="203"/>
      <c r="AW2360" s="75"/>
      <c r="AX2360" s="75"/>
      <c r="AY2360" s="94"/>
      <c r="AZ2360" s="75"/>
      <c r="BA2360" s="75"/>
    </row>
    <row r="2361" spans="48:53">
      <c r="AV2361" s="203"/>
      <c r="AW2361" s="75"/>
      <c r="AX2361" s="75"/>
      <c r="AY2361" s="94"/>
      <c r="AZ2361" s="75"/>
      <c r="BA2361" s="75"/>
    </row>
    <row r="2362" spans="48:53">
      <c r="AV2362" s="203"/>
      <c r="AW2362" s="75"/>
      <c r="AX2362" s="75"/>
      <c r="AY2362" s="94"/>
      <c r="AZ2362" s="75"/>
      <c r="BA2362" s="75"/>
    </row>
    <row r="2363" spans="48:53">
      <c r="AV2363" s="203"/>
      <c r="AW2363" s="75"/>
      <c r="AX2363" s="75"/>
      <c r="AY2363" s="94"/>
      <c r="AZ2363" s="75"/>
      <c r="BA2363" s="75"/>
    </row>
    <row r="2364" spans="48:53">
      <c r="AV2364" s="203"/>
      <c r="AW2364" s="75"/>
      <c r="AX2364" s="75"/>
      <c r="AY2364" s="94"/>
      <c r="AZ2364" s="75"/>
      <c r="BA2364" s="75"/>
    </row>
    <row r="2365" spans="48:53">
      <c r="AV2365" s="203"/>
      <c r="AW2365" s="75"/>
      <c r="AX2365" s="75"/>
      <c r="AY2365" s="94"/>
      <c r="AZ2365" s="75"/>
      <c r="BA2365" s="75"/>
    </row>
    <row r="2366" spans="48:53">
      <c r="AV2366" s="203"/>
      <c r="AW2366" s="75"/>
      <c r="AX2366" s="75"/>
      <c r="AY2366" s="94"/>
      <c r="AZ2366" s="75"/>
      <c r="BA2366" s="75"/>
    </row>
    <row r="2367" spans="48:53">
      <c r="AV2367" s="203"/>
      <c r="AW2367" s="75"/>
      <c r="AX2367" s="75"/>
      <c r="AY2367" s="94"/>
      <c r="AZ2367" s="75"/>
      <c r="BA2367" s="75"/>
    </row>
    <row r="2368" spans="48:53">
      <c r="AV2368" s="203"/>
      <c r="AW2368" s="75"/>
      <c r="AX2368" s="75"/>
      <c r="AY2368" s="94"/>
      <c r="AZ2368" s="75"/>
      <c r="BA2368" s="75"/>
    </row>
    <row r="2369" spans="48:53">
      <c r="AV2369" s="203"/>
      <c r="AW2369" s="75"/>
      <c r="AX2369" s="75"/>
      <c r="AY2369" s="94"/>
      <c r="AZ2369" s="75"/>
      <c r="BA2369" s="75"/>
    </row>
    <row r="2370" spans="48:53">
      <c r="AV2370" s="203"/>
      <c r="AW2370" s="75"/>
      <c r="AX2370" s="75"/>
      <c r="AY2370" s="94"/>
      <c r="AZ2370" s="75"/>
      <c r="BA2370" s="75"/>
    </row>
    <row r="2371" spans="48:53">
      <c r="AV2371" s="203"/>
      <c r="AW2371" s="75"/>
      <c r="AX2371" s="75"/>
      <c r="AY2371" s="94"/>
      <c r="AZ2371" s="75"/>
      <c r="BA2371" s="75"/>
    </row>
    <row r="2372" spans="48:53">
      <c r="AV2372" s="203"/>
      <c r="AW2372" s="75"/>
      <c r="AX2372" s="75"/>
      <c r="AY2372" s="94"/>
      <c r="AZ2372" s="75"/>
      <c r="BA2372" s="75"/>
    </row>
    <row r="2373" spans="48:53">
      <c r="AV2373" s="203"/>
      <c r="AW2373" s="75"/>
      <c r="AX2373" s="75"/>
      <c r="AY2373" s="94"/>
      <c r="AZ2373" s="75"/>
      <c r="BA2373" s="75"/>
    </row>
    <row r="2374" spans="48:53">
      <c r="AV2374" s="203"/>
      <c r="AW2374" s="75"/>
      <c r="AX2374" s="75"/>
      <c r="AY2374" s="94"/>
      <c r="AZ2374" s="75"/>
      <c r="BA2374" s="75"/>
    </row>
    <row r="2375" spans="48:53">
      <c r="AV2375" s="203"/>
      <c r="AW2375" s="75"/>
      <c r="AX2375" s="75"/>
      <c r="AY2375" s="94"/>
      <c r="AZ2375" s="75"/>
      <c r="BA2375" s="75"/>
    </row>
    <row r="2376" spans="48:53">
      <c r="AV2376" s="203"/>
      <c r="AW2376" s="75"/>
      <c r="AX2376" s="75"/>
      <c r="AY2376" s="94"/>
      <c r="AZ2376" s="75"/>
      <c r="BA2376" s="75"/>
    </row>
    <row r="2377" spans="48:53">
      <c r="AV2377" s="203"/>
      <c r="AW2377" s="75"/>
      <c r="AX2377" s="75"/>
      <c r="AY2377" s="94"/>
      <c r="AZ2377" s="75"/>
      <c r="BA2377" s="75"/>
    </row>
    <row r="2378" spans="48:53">
      <c r="AV2378" s="203"/>
      <c r="AW2378" s="75"/>
      <c r="AX2378" s="75"/>
      <c r="AY2378" s="94"/>
      <c r="AZ2378" s="75"/>
      <c r="BA2378" s="75"/>
    </row>
    <row r="2379" spans="48:53">
      <c r="AV2379" s="203"/>
      <c r="AW2379" s="75"/>
      <c r="AX2379" s="75"/>
      <c r="AY2379" s="94"/>
      <c r="AZ2379" s="75"/>
      <c r="BA2379" s="75"/>
    </row>
    <row r="2380" spans="48:53">
      <c r="AV2380" s="203"/>
      <c r="AW2380" s="75"/>
      <c r="AX2380" s="75"/>
      <c r="AY2380" s="94"/>
      <c r="AZ2380" s="75"/>
      <c r="BA2380" s="75"/>
    </row>
    <row r="2381" spans="48:53">
      <c r="AV2381" s="203"/>
      <c r="AW2381" s="75"/>
      <c r="AX2381" s="75"/>
      <c r="AY2381" s="94"/>
      <c r="AZ2381" s="75"/>
      <c r="BA2381" s="75"/>
    </row>
    <row r="2382" spans="48:53">
      <c r="AV2382" s="203"/>
      <c r="AW2382" s="75"/>
      <c r="AX2382" s="75"/>
      <c r="AY2382" s="94"/>
      <c r="AZ2382" s="75"/>
      <c r="BA2382" s="75"/>
    </row>
    <row r="2383" spans="48:53">
      <c r="AV2383" s="203"/>
      <c r="AW2383" s="75"/>
      <c r="AX2383" s="75"/>
      <c r="AY2383" s="94"/>
      <c r="AZ2383" s="75"/>
      <c r="BA2383" s="75"/>
    </row>
    <row r="2384" spans="48:53">
      <c r="AV2384" s="203"/>
      <c r="AW2384" s="75"/>
      <c r="AX2384" s="75"/>
      <c r="AY2384" s="94"/>
      <c r="AZ2384" s="75"/>
      <c r="BA2384" s="75"/>
    </row>
    <row r="2385" spans="48:53">
      <c r="AV2385" s="203"/>
      <c r="AW2385" s="75"/>
      <c r="AX2385" s="75"/>
      <c r="AY2385" s="94"/>
      <c r="AZ2385" s="75"/>
      <c r="BA2385" s="75"/>
    </row>
    <row r="2386" spans="48:53">
      <c r="AV2386" s="203"/>
      <c r="AW2386" s="75"/>
      <c r="AX2386" s="75"/>
      <c r="AY2386" s="94"/>
      <c r="AZ2386" s="75"/>
      <c r="BA2386" s="75"/>
    </row>
    <row r="2387" spans="48:53">
      <c r="AV2387" s="203"/>
      <c r="AW2387" s="75"/>
      <c r="AX2387" s="75"/>
      <c r="AY2387" s="94"/>
      <c r="AZ2387" s="75"/>
      <c r="BA2387" s="75"/>
    </row>
    <row r="2388" spans="48:53">
      <c r="AV2388" s="203"/>
      <c r="AW2388" s="75"/>
      <c r="AX2388" s="75"/>
      <c r="AY2388" s="94"/>
      <c r="AZ2388" s="75"/>
      <c r="BA2388" s="75"/>
    </row>
    <row r="2389" spans="48:53">
      <c r="AV2389" s="203"/>
      <c r="AW2389" s="75"/>
      <c r="AX2389" s="75"/>
      <c r="AY2389" s="94"/>
      <c r="AZ2389" s="75"/>
      <c r="BA2389" s="75"/>
    </row>
    <row r="2390" spans="48:53">
      <c r="AV2390" s="203"/>
      <c r="AW2390" s="75"/>
      <c r="AX2390" s="75"/>
      <c r="AY2390" s="94"/>
      <c r="AZ2390" s="75"/>
      <c r="BA2390" s="75"/>
    </row>
    <row r="2391" spans="48:53">
      <c r="AV2391" s="203"/>
      <c r="AW2391" s="75"/>
      <c r="AX2391" s="75"/>
      <c r="AY2391" s="94"/>
      <c r="AZ2391" s="75"/>
      <c r="BA2391" s="75"/>
    </row>
    <row r="2392" spans="48:53">
      <c r="AV2392" s="203"/>
      <c r="AW2392" s="75"/>
      <c r="AX2392" s="75"/>
      <c r="AY2392" s="94"/>
      <c r="AZ2392" s="75"/>
      <c r="BA2392" s="75"/>
    </row>
    <row r="2393" spans="48:53">
      <c r="AV2393" s="203"/>
      <c r="AW2393" s="75"/>
      <c r="AX2393" s="75"/>
      <c r="AY2393" s="94"/>
      <c r="AZ2393" s="75"/>
      <c r="BA2393" s="75"/>
    </row>
    <row r="2394" spans="48:53">
      <c r="AV2394" s="203"/>
      <c r="AW2394" s="75"/>
      <c r="AX2394" s="75"/>
      <c r="AY2394" s="94"/>
      <c r="AZ2394" s="75"/>
      <c r="BA2394" s="75"/>
    </row>
    <row r="2395" spans="48:53">
      <c r="AV2395" s="203"/>
      <c r="AW2395" s="75"/>
      <c r="AX2395" s="75"/>
      <c r="AY2395" s="94"/>
      <c r="AZ2395" s="75"/>
      <c r="BA2395" s="75"/>
    </row>
    <row r="2396" spans="48:53">
      <c r="AV2396" s="203"/>
      <c r="AW2396" s="75"/>
      <c r="AX2396" s="75"/>
      <c r="AY2396" s="94"/>
      <c r="AZ2396" s="75"/>
      <c r="BA2396" s="75"/>
    </row>
    <row r="2397" spans="48:53">
      <c r="AV2397" s="203"/>
      <c r="AW2397" s="75"/>
      <c r="AX2397" s="75"/>
      <c r="AY2397" s="94"/>
      <c r="AZ2397" s="75"/>
      <c r="BA2397" s="75"/>
    </row>
    <row r="2398" spans="48:53">
      <c r="AV2398" s="203"/>
      <c r="AW2398" s="75"/>
      <c r="AX2398" s="75"/>
      <c r="AY2398" s="94"/>
      <c r="AZ2398" s="75"/>
      <c r="BA2398" s="75"/>
    </row>
    <row r="2399" spans="48:53">
      <c r="AV2399" s="203"/>
      <c r="AW2399" s="75"/>
      <c r="AX2399" s="75"/>
      <c r="AY2399" s="94"/>
      <c r="AZ2399" s="75"/>
      <c r="BA2399" s="75"/>
    </row>
    <row r="2400" spans="48:53">
      <c r="AV2400" s="203"/>
      <c r="AW2400" s="75"/>
      <c r="AX2400" s="75"/>
      <c r="AY2400" s="94"/>
      <c r="AZ2400" s="75"/>
      <c r="BA2400" s="75"/>
    </row>
    <row r="2401" spans="48:53">
      <c r="AV2401" s="203"/>
      <c r="AW2401" s="75"/>
      <c r="AX2401" s="75"/>
      <c r="AY2401" s="94"/>
      <c r="AZ2401" s="75"/>
      <c r="BA2401" s="75"/>
    </row>
    <row r="2402" spans="48:53">
      <c r="AV2402" s="203"/>
      <c r="AW2402" s="75"/>
      <c r="AX2402" s="75"/>
      <c r="AY2402" s="94"/>
      <c r="AZ2402" s="75"/>
      <c r="BA2402" s="75"/>
    </row>
    <row r="2403" spans="48:53">
      <c r="AV2403" s="203"/>
      <c r="AW2403" s="75"/>
      <c r="AX2403" s="75"/>
      <c r="AY2403" s="94"/>
      <c r="AZ2403" s="75"/>
      <c r="BA2403" s="75"/>
    </row>
    <row r="2404" spans="48:53">
      <c r="AV2404" s="203"/>
      <c r="AW2404" s="75"/>
      <c r="AX2404" s="75"/>
      <c r="AY2404" s="94"/>
      <c r="AZ2404" s="75"/>
      <c r="BA2404" s="75"/>
    </row>
    <row r="2405" spans="48:53">
      <c r="AV2405" s="203"/>
      <c r="AW2405" s="75"/>
      <c r="AX2405" s="75"/>
      <c r="AY2405" s="94"/>
      <c r="AZ2405" s="75"/>
      <c r="BA2405" s="75"/>
    </row>
    <row r="2406" spans="48:53">
      <c r="AV2406" s="203"/>
      <c r="AW2406" s="75"/>
      <c r="AX2406" s="75"/>
      <c r="AY2406" s="94"/>
      <c r="AZ2406" s="75"/>
      <c r="BA2406" s="75"/>
    </row>
    <row r="2407" spans="48:53">
      <c r="AV2407" s="203"/>
      <c r="AW2407" s="75"/>
      <c r="AX2407" s="75"/>
      <c r="AY2407" s="94"/>
      <c r="AZ2407" s="75"/>
      <c r="BA2407" s="75"/>
    </row>
    <row r="2408" spans="48:53">
      <c r="AV2408" s="203"/>
      <c r="AW2408" s="75"/>
      <c r="AX2408" s="75"/>
      <c r="AY2408" s="94"/>
      <c r="AZ2408" s="75"/>
      <c r="BA2408" s="75"/>
    </row>
    <row r="2409" spans="48:53">
      <c r="AV2409" s="203"/>
      <c r="AW2409" s="75"/>
      <c r="AX2409" s="75"/>
      <c r="AY2409" s="94"/>
      <c r="AZ2409" s="75"/>
      <c r="BA2409" s="75"/>
    </row>
    <row r="2410" spans="48:53">
      <c r="AV2410" s="203"/>
      <c r="AW2410" s="75"/>
      <c r="AX2410" s="75"/>
      <c r="AY2410" s="94"/>
      <c r="AZ2410" s="75"/>
      <c r="BA2410" s="75"/>
    </row>
    <row r="2411" spans="48:53">
      <c r="AV2411" s="203"/>
      <c r="AW2411" s="75"/>
      <c r="AX2411" s="75"/>
      <c r="AY2411" s="94"/>
      <c r="AZ2411" s="75"/>
      <c r="BA2411" s="75"/>
    </row>
    <row r="2412" spans="48:53">
      <c r="AV2412" s="203"/>
      <c r="AW2412" s="75"/>
      <c r="AX2412" s="75"/>
      <c r="AY2412" s="94"/>
      <c r="AZ2412" s="75"/>
      <c r="BA2412" s="75"/>
    </row>
    <row r="2413" spans="48:53">
      <c r="AV2413" s="203"/>
      <c r="AW2413" s="75"/>
      <c r="AX2413" s="75"/>
      <c r="AY2413" s="94"/>
      <c r="AZ2413" s="75"/>
      <c r="BA2413" s="75"/>
    </row>
    <row r="2414" spans="48:53">
      <c r="AV2414" s="203"/>
      <c r="AW2414" s="75"/>
      <c r="AX2414" s="75"/>
      <c r="AY2414" s="94"/>
      <c r="AZ2414" s="75"/>
      <c r="BA2414" s="75"/>
    </row>
    <row r="2415" spans="48:53">
      <c r="AV2415" s="203"/>
      <c r="AW2415" s="75"/>
      <c r="AX2415" s="75"/>
      <c r="AY2415" s="94"/>
      <c r="AZ2415" s="75"/>
      <c r="BA2415" s="75"/>
    </row>
    <row r="2416" spans="48:53">
      <c r="AV2416" s="203"/>
      <c r="AW2416" s="75"/>
      <c r="AX2416" s="75"/>
      <c r="AY2416" s="94"/>
      <c r="AZ2416" s="75"/>
      <c r="BA2416" s="75"/>
    </row>
    <row r="2417" spans="48:53">
      <c r="AV2417" s="203"/>
      <c r="AW2417" s="75"/>
      <c r="AX2417" s="75"/>
      <c r="AY2417" s="94"/>
      <c r="AZ2417" s="75"/>
      <c r="BA2417" s="75"/>
    </row>
    <row r="2418" spans="48:53">
      <c r="AV2418" s="203"/>
      <c r="AW2418" s="75"/>
      <c r="AX2418" s="75"/>
      <c r="AY2418" s="94"/>
      <c r="AZ2418" s="75"/>
      <c r="BA2418" s="75"/>
    </row>
    <row r="2419" spans="48:53">
      <c r="AV2419" s="203"/>
      <c r="AW2419" s="75"/>
      <c r="AX2419" s="75"/>
      <c r="AY2419" s="94"/>
      <c r="AZ2419" s="75"/>
      <c r="BA2419" s="75"/>
    </row>
    <row r="2420" spans="48:53">
      <c r="AV2420" s="203"/>
      <c r="AW2420" s="75"/>
      <c r="AX2420" s="75"/>
      <c r="AY2420" s="94"/>
      <c r="AZ2420" s="75"/>
      <c r="BA2420" s="75"/>
    </row>
    <row r="2421" spans="48:53">
      <c r="AV2421" s="203"/>
      <c r="AW2421" s="75"/>
      <c r="AX2421" s="75"/>
      <c r="AY2421" s="94"/>
      <c r="AZ2421" s="75"/>
      <c r="BA2421" s="75"/>
    </row>
    <row r="2422" spans="48:53">
      <c r="AV2422" s="203"/>
      <c r="AW2422" s="75"/>
      <c r="AX2422" s="75"/>
      <c r="AY2422" s="94"/>
      <c r="AZ2422" s="75"/>
      <c r="BA2422" s="75"/>
    </row>
    <row r="2423" spans="48:53">
      <c r="AV2423" s="203"/>
      <c r="AW2423" s="75"/>
      <c r="AX2423" s="75"/>
      <c r="AY2423" s="94"/>
      <c r="AZ2423" s="75"/>
      <c r="BA2423" s="75"/>
    </row>
    <row r="2424" spans="48:53">
      <c r="AV2424" s="203"/>
      <c r="AW2424" s="75"/>
      <c r="AX2424" s="75"/>
      <c r="AY2424" s="94"/>
      <c r="AZ2424" s="75"/>
      <c r="BA2424" s="75"/>
    </row>
    <row r="2425" spans="48:53">
      <c r="AV2425" s="203"/>
      <c r="AW2425" s="75"/>
      <c r="AX2425" s="75"/>
      <c r="AY2425" s="94"/>
      <c r="AZ2425" s="75"/>
      <c r="BA2425" s="75"/>
    </row>
    <row r="2426" spans="48:53">
      <c r="AV2426" s="203"/>
      <c r="AW2426" s="75"/>
      <c r="AX2426" s="75"/>
      <c r="AY2426" s="94"/>
      <c r="AZ2426" s="75"/>
      <c r="BA2426" s="75"/>
    </row>
    <row r="2427" spans="48:53">
      <c r="AV2427" s="203"/>
      <c r="AW2427" s="75"/>
      <c r="AX2427" s="75"/>
      <c r="AY2427" s="94"/>
      <c r="AZ2427" s="75"/>
      <c r="BA2427" s="75"/>
    </row>
    <row r="2428" spans="48:53">
      <c r="AV2428" s="203"/>
      <c r="AW2428" s="75"/>
      <c r="AX2428" s="75"/>
      <c r="AY2428" s="94"/>
      <c r="AZ2428" s="75"/>
      <c r="BA2428" s="75"/>
    </row>
    <row r="2429" spans="48:53">
      <c r="AV2429" s="203"/>
      <c r="AW2429" s="75"/>
      <c r="AX2429" s="75"/>
      <c r="AY2429" s="94"/>
      <c r="AZ2429" s="75"/>
      <c r="BA2429" s="75"/>
    </row>
    <row r="2430" spans="48:53">
      <c r="AV2430" s="203"/>
      <c r="AW2430" s="75"/>
      <c r="AX2430" s="75"/>
      <c r="AY2430" s="94"/>
      <c r="AZ2430" s="75"/>
      <c r="BA2430" s="75"/>
    </row>
    <row r="2431" spans="48:53">
      <c r="AV2431" s="203"/>
      <c r="AW2431" s="75"/>
      <c r="AX2431" s="75"/>
      <c r="AY2431" s="94"/>
      <c r="AZ2431" s="75"/>
      <c r="BA2431" s="75"/>
    </row>
    <row r="2432" spans="48:53">
      <c r="AV2432" s="203"/>
      <c r="AW2432" s="75"/>
      <c r="AX2432" s="75"/>
      <c r="AY2432" s="94"/>
      <c r="AZ2432" s="75"/>
      <c r="BA2432" s="75"/>
    </row>
    <row r="2433" spans="48:53">
      <c r="AV2433" s="203"/>
      <c r="AW2433" s="75"/>
      <c r="AX2433" s="75"/>
      <c r="AY2433" s="94"/>
      <c r="AZ2433" s="75"/>
      <c r="BA2433" s="75"/>
    </row>
    <row r="2434" spans="48:53">
      <c r="AV2434" s="203"/>
      <c r="AW2434" s="75"/>
      <c r="AX2434" s="75"/>
      <c r="AY2434" s="94"/>
      <c r="AZ2434" s="75"/>
      <c r="BA2434" s="75"/>
    </row>
    <row r="2435" spans="48:53">
      <c r="AV2435" s="203"/>
      <c r="AW2435" s="75"/>
      <c r="AX2435" s="75"/>
      <c r="AY2435" s="94"/>
      <c r="AZ2435" s="75"/>
      <c r="BA2435" s="75"/>
    </row>
    <row r="2436" spans="48:53">
      <c r="AV2436" s="203"/>
      <c r="AW2436" s="75"/>
      <c r="AX2436" s="75"/>
      <c r="AY2436" s="94"/>
      <c r="AZ2436" s="75"/>
      <c r="BA2436" s="75"/>
    </row>
    <row r="2437" spans="48:53">
      <c r="AV2437" s="203"/>
      <c r="AW2437" s="75"/>
      <c r="AX2437" s="75"/>
      <c r="AY2437" s="94"/>
      <c r="AZ2437" s="75"/>
      <c r="BA2437" s="75"/>
    </row>
    <row r="2438" spans="48:53">
      <c r="AV2438" s="203"/>
      <c r="AW2438" s="75"/>
      <c r="AX2438" s="75"/>
      <c r="AY2438" s="94"/>
      <c r="AZ2438" s="75"/>
      <c r="BA2438" s="75"/>
    </row>
    <row r="2439" spans="48:53">
      <c r="AV2439" s="203"/>
      <c r="AW2439" s="75"/>
      <c r="AX2439" s="75"/>
      <c r="AY2439" s="94"/>
      <c r="AZ2439" s="75"/>
      <c r="BA2439" s="75"/>
    </row>
    <row r="2440" spans="48:53">
      <c r="AV2440" s="203"/>
      <c r="AW2440" s="75"/>
      <c r="AX2440" s="75"/>
      <c r="AY2440" s="94"/>
      <c r="AZ2440" s="75"/>
      <c r="BA2440" s="75"/>
    </row>
    <row r="2441" spans="48:53">
      <c r="AV2441" s="203"/>
      <c r="AW2441" s="75"/>
      <c r="AX2441" s="75"/>
      <c r="AY2441" s="94"/>
      <c r="AZ2441" s="75"/>
      <c r="BA2441" s="75"/>
    </row>
    <row r="2442" spans="48:53">
      <c r="AV2442" s="203"/>
      <c r="AW2442" s="75"/>
      <c r="AX2442" s="75"/>
      <c r="AY2442" s="94"/>
      <c r="AZ2442" s="75"/>
      <c r="BA2442" s="75"/>
    </row>
    <row r="2443" spans="48:53">
      <c r="AV2443" s="203"/>
      <c r="AW2443" s="75"/>
      <c r="AX2443" s="75"/>
      <c r="AY2443" s="94"/>
      <c r="AZ2443" s="75"/>
      <c r="BA2443" s="75"/>
    </row>
    <row r="2444" spans="48:53">
      <c r="AV2444" s="203"/>
      <c r="AW2444" s="75"/>
      <c r="AX2444" s="75"/>
      <c r="AY2444" s="94"/>
      <c r="AZ2444" s="75"/>
      <c r="BA2444" s="75"/>
    </row>
    <row r="2445" spans="48:53">
      <c r="AV2445" s="203"/>
      <c r="AW2445" s="75"/>
      <c r="AX2445" s="75"/>
      <c r="AY2445" s="94"/>
      <c r="AZ2445" s="75"/>
      <c r="BA2445" s="75"/>
    </row>
    <row r="2446" spans="48:53">
      <c r="AV2446" s="203"/>
      <c r="AW2446" s="75"/>
      <c r="AX2446" s="75"/>
      <c r="AY2446" s="94"/>
      <c r="AZ2446" s="75"/>
      <c r="BA2446" s="75"/>
    </row>
    <row r="2447" spans="48:53">
      <c r="AV2447" s="203"/>
      <c r="AW2447" s="75"/>
      <c r="AX2447" s="75"/>
      <c r="AY2447" s="94"/>
      <c r="AZ2447" s="75"/>
      <c r="BA2447" s="75"/>
    </row>
    <row r="2448" spans="48:53">
      <c r="AV2448" s="203"/>
      <c r="AW2448" s="75"/>
      <c r="AX2448" s="75"/>
      <c r="AY2448" s="94"/>
      <c r="AZ2448" s="75"/>
      <c r="BA2448" s="75"/>
    </row>
    <row r="2449" spans="48:53">
      <c r="AV2449" s="203"/>
      <c r="AW2449" s="75"/>
      <c r="AX2449" s="75"/>
      <c r="AY2449" s="94"/>
      <c r="AZ2449" s="75"/>
      <c r="BA2449" s="75"/>
    </row>
    <row r="2450" spans="48:53">
      <c r="AV2450" s="203"/>
      <c r="AW2450" s="75"/>
      <c r="AX2450" s="75"/>
      <c r="AY2450" s="94"/>
      <c r="AZ2450" s="75"/>
      <c r="BA2450" s="75"/>
    </row>
    <row r="2451" spans="48:53">
      <c r="AV2451" s="203"/>
      <c r="AW2451" s="75"/>
      <c r="AX2451" s="75"/>
      <c r="AY2451" s="94"/>
      <c r="AZ2451" s="75"/>
      <c r="BA2451" s="75"/>
    </row>
    <row r="2452" spans="48:53">
      <c r="AV2452" s="203"/>
      <c r="AW2452" s="75"/>
      <c r="AX2452" s="75"/>
      <c r="AY2452" s="94"/>
      <c r="AZ2452" s="75"/>
      <c r="BA2452" s="75"/>
    </row>
    <row r="2453" spans="48:53">
      <c r="AV2453" s="203"/>
      <c r="AW2453" s="75"/>
      <c r="AX2453" s="75"/>
      <c r="AY2453" s="94"/>
      <c r="AZ2453" s="75"/>
      <c r="BA2453" s="75"/>
    </row>
    <row r="2454" spans="48:53">
      <c r="AV2454" s="203"/>
      <c r="AW2454" s="75"/>
      <c r="AX2454" s="75"/>
      <c r="AY2454" s="94"/>
      <c r="AZ2454" s="75"/>
      <c r="BA2454" s="75"/>
    </row>
    <row r="2455" spans="48:53">
      <c r="AV2455" s="203"/>
      <c r="AW2455" s="75"/>
      <c r="AX2455" s="75"/>
      <c r="AY2455" s="94"/>
      <c r="AZ2455" s="75"/>
      <c r="BA2455" s="75"/>
    </row>
    <row r="2456" spans="48:53">
      <c r="AV2456" s="203"/>
      <c r="AW2456" s="75"/>
      <c r="AX2456" s="75"/>
      <c r="AY2456" s="94"/>
      <c r="AZ2456" s="75"/>
      <c r="BA2456" s="75"/>
    </row>
    <row r="2457" spans="48:53">
      <c r="AV2457" s="203"/>
      <c r="AW2457" s="75"/>
      <c r="AX2457" s="75"/>
      <c r="AY2457" s="94"/>
      <c r="AZ2457" s="75"/>
      <c r="BA2457" s="75"/>
    </row>
    <row r="2458" spans="48:53">
      <c r="AV2458" s="203"/>
      <c r="AW2458" s="75"/>
      <c r="AX2458" s="75"/>
      <c r="AY2458" s="94"/>
      <c r="AZ2458" s="75"/>
      <c r="BA2458" s="75"/>
    </row>
    <row r="2459" spans="48:53">
      <c r="AV2459" s="203"/>
      <c r="AW2459" s="75"/>
      <c r="AX2459" s="75"/>
      <c r="AY2459" s="94"/>
      <c r="AZ2459" s="75"/>
      <c r="BA2459" s="75"/>
    </row>
    <row r="2460" spans="48:53">
      <c r="AV2460" s="203"/>
      <c r="AW2460" s="75"/>
      <c r="AX2460" s="75"/>
      <c r="AY2460" s="94"/>
      <c r="AZ2460" s="75"/>
      <c r="BA2460" s="75"/>
    </row>
    <row r="2461" spans="48:53">
      <c r="AV2461" s="203"/>
      <c r="AW2461" s="75"/>
      <c r="AX2461" s="75"/>
      <c r="AY2461" s="94"/>
      <c r="AZ2461" s="75"/>
      <c r="BA2461" s="75"/>
    </row>
    <row r="2462" spans="48:53">
      <c r="AV2462" s="203"/>
      <c r="AW2462" s="75"/>
      <c r="AX2462" s="75"/>
      <c r="AY2462" s="94"/>
      <c r="AZ2462" s="75"/>
      <c r="BA2462" s="75"/>
    </row>
    <row r="2463" spans="48:53">
      <c r="AV2463" s="203"/>
      <c r="AW2463" s="75"/>
      <c r="AX2463" s="75"/>
      <c r="AY2463" s="94"/>
      <c r="AZ2463" s="75"/>
      <c r="BA2463" s="75"/>
    </row>
    <row r="2464" spans="48:53">
      <c r="AV2464" s="203"/>
      <c r="AW2464" s="75"/>
      <c r="AX2464" s="75"/>
      <c r="AY2464" s="94"/>
      <c r="AZ2464" s="75"/>
      <c r="BA2464" s="75"/>
    </row>
    <row r="2465" spans="48:53">
      <c r="AV2465" s="203"/>
      <c r="AW2465" s="75"/>
      <c r="AX2465" s="75"/>
      <c r="AY2465" s="94"/>
      <c r="AZ2465" s="75"/>
      <c r="BA2465" s="75"/>
    </row>
    <row r="2466" spans="48:53">
      <c r="AV2466" s="203"/>
      <c r="AW2466" s="75"/>
      <c r="AX2466" s="75"/>
      <c r="AY2466" s="94"/>
      <c r="AZ2466" s="75"/>
      <c r="BA2466" s="75"/>
    </row>
    <row r="2467" spans="48:53">
      <c r="AV2467" s="203"/>
      <c r="AW2467" s="75"/>
      <c r="AX2467" s="75"/>
      <c r="AY2467" s="94"/>
      <c r="AZ2467" s="75"/>
      <c r="BA2467" s="75"/>
    </row>
    <row r="2468" spans="48:53">
      <c r="AV2468" s="203"/>
      <c r="AW2468" s="75"/>
      <c r="AX2468" s="75"/>
      <c r="AY2468" s="94"/>
      <c r="AZ2468" s="75"/>
      <c r="BA2468" s="75"/>
    </row>
    <row r="2469" spans="48:53">
      <c r="AV2469" s="203"/>
      <c r="AW2469" s="75"/>
      <c r="AX2469" s="75"/>
      <c r="AY2469" s="94"/>
      <c r="AZ2469" s="75"/>
      <c r="BA2469" s="75"/>
    </row>
    <row r="2470" spans="48:53">
      <c r="AV2470" s="203"/>
      <c r="AW2470" s="75"/>
      <c r="AX2470" s="75"/>
      <c r="AY2470" s="94"/>
      <c r="AZ2470" s="75"/>
      <c r="BA2470" s="75"/>
    </row>
    <row r="2471" spans="48:53">
      <c r="AV2471" s="203"/>
      <c r="AW2471" s="75"/>
      <c r="AX2471" s="75"/>
      <c r="AY2471" s="94"/>
      <c r="AZ2471" s="75"/>
      <c r="BA2471" s="75"/>
    </row>
    <row r="2472" spans="48:53">
      <c r="AV2472" s="203"/>
      <c r="AW2472" s="75"/>
      <c r="AX2472" s="75"/>
      <c r="AY2472" s="94"/>
      <c r="AZ2472" s="75"/>
      <c r="BA2472" s="75"/>
    </row>
    <row r="2473" spans="48:53">
      <c r="AV2473" s="203"/>
      <c r="AW2473" s="75"/>
      <c r="AX2473" s="75"/>
      <c r="AY2473" s="94"/>
      <c r="AZ2473" s="75"/>
      <c r="BA2473" s="75"/>
    </row>
    <row r="2474" spans="48:53">
      <c r="AV2474" s="203"/>
      <c r="AW2474" s="75"/>
      <c r="AX2474" s="75"/>
      <c r="AY2474" s="94"/>
      <c r="AZ2474" s="75"/>
      <c r="BA2474" s="75"/>
    </row>
    <row r="2475" spans="48:53">
      <c r="AV2475" s="203"/>
      <c r="AW2475" s="75"/>
      <c r="AX2475" s="75"/>
      <c r="AY2475" s="94"/>
      <c r="AZ2475" s="75"/>
      <c r="BA2475" s="75"/>
    </row>
    <row r="2476" spans="48:53">
      <c r="AV2476" s="203"/>
      <c r="AW2476" s="75"/>
      <c r="AX2476" s="75"/>
      <c r="AY2476" s="94"/>
      <c r="AZ2476" s="75"/>
      <c r="BA2476" s="75"/>
    </row>
    <row r="2477" spans="48:53">
      <c r="AV2477" s="203"/>
      <c r="AW2477" s="75"/>
      <c r="AX2477" s="75"/>
      <c r="AY2477" s="94"/>
      <c r="AZ2477" s="75"/>
      <c r="BA2477" s="75"/>
    </row>
    <row r="2478" spans="48:53">
      <c r="AV2478" s="203"/>
      <c r="AW2478" s="75"/>
      <c r="AX2478" s="75"/>
      <c r="AY2478" s="94"/>
      <c r="AZ2478" s="75"/>
      <c r="BA2478" s="75"/>
    </row>
    <row r="2479" spans="48:53">
      <c r="AV2479" s="203"/>
      <c r="AW2479" s="75"/>
      <c r="AX2479" s="75"/>
      <c r="AY2479" s="94"/>
      <c r="AZ2479" s="75"/>
      <c r="BA2479" s="75"/>
    </row>
    <row r="2480" spans="48:53">
      <c r="AV2480" s="203"/>
      <c r="AW2480" s="75"/>
      <c r="AX2480" s="75"/>
      <c r="AY2480" s="94"/>
      <c r="AZ2480" s="75"/>
      <c r="BA2480" s="75"/>
    </row>
    <row r="2481" spans="48:53">
      <c r="AV2481" s="203"/>
      <c r="AW2481" s="75"/>
      <c r="AX2481" s="75"/>
      <c r="AY2481" s="94"/>
      <c r="AZ2481" s="75"/>
      <c r="BA2481" s="75"/>
    </row>
    <row r="2482" spans="48:53">
      <c r="AV2482" s="203"/>
      <c r="AW2482" s="75"/>
      <c r="AX2482" s="75"/>
      <c r="AY2482" s="94"/>
      <c r="AZ2482" s="75"/>
      <c r="BA2482" s="75"/>
    </row>
    <row r="2483" spans="48:53">
      <c r="AV2483" s="203"/>
      <c r="AW2483" s="75"/>
      <c r="AX2483" s="75"/>
      <c r="AY2483" s="94"/>
      <c r="AZ2483" s="75"/>
      <c r="BA2483" s="75"/>
    </row>
    <row r="2484" spans="48:53">
      <c r="AV2484" s="203"/>
      <c r="AW2484" s="75"/>
      <c r="AX2484" s="75"/>
      <c r="AY2484" s="94"/>
      <c r="AZ2484" s="75"/>
      <c r="BA2484" s="75"/>
    </row>
    <row r="2485" spans="48:53">
      <c r="AV2485" s="203"/>
      <c r="AW2485" s="75"/>
      <c r="AX2485" s="75"/>
      <c r="AY2485" s="94"/>
      <c r="AZ2485" s="75"/>
      <c r="BA2485" s="75"/>
    </row>
    <row r="2486" spans="48:53">
      <c r="AV2486" s="203"/>
      <c r="AW2486" s="75"/>
      <c r="AX2486" s="75"/>
      <c r="AY2486" s="94"/>
      <c r="AZ2486" s="75"/>
      <c r="BA2486" s="75"/>
    </row>
    <row r="2487" spans="48:53">
      <c r="AV2487" s="203"/>
      <c r="AW2487" s="75"/>
      <c r="AX2487" s="75"/>
      <c r="AY2487" s="94"/>
      <c r="AZ2487" s="75"/>
      <c r="BA2487" s="75"/>
    </row>
    <row r="2488" spans="48:53">
      <c r="AV2488" s="203"/>
      <c r="AW2488" s="75"/>
      <c r="AX2488" s="75"/>
      <c r="AY2488" s="94"/>
      <c r="AZ2488" s="75"/>
      <c r="BA2488" s="75"/>
    </row>
    <row r="2489" spans="48:53">
      <c r="AV2489" s="203"/>
      <c r="AW2489" s="75"/>
      <c r="AX2489" s="75"/>
      <c r="AY2489" s="94"/>
      <c r="AZ2489" s="75"/>
      <c r="BA2489" s="75"/>
    </row>
    <row r="2490" spans="48:53">
      <c r="AV2490" s="203"/>
      <c r="AW2490" s="75"/>
      <c r="AX2490" s="75"/>
      <c r="AY2490" s="94"/>
      <c r="AZ2490" s="75"/>
      <c r="BA2490" s="75"/>
    </row>
    <row r="2491" spans="48:53">
      <c r="AV2491" s="203"/>
      <c r="AW2491" s="75"/>
      <c r="AX2491" s="75"/>
      <c r="AY2491" s="94"/>
      <c r="AZ2491" s="75"/>
      <c r="BA2491" s="75"/>
    </row>
    <row r="2492" spans="48:53">
      <c r="AV2492" s="203"/>
      <c r="AW2492" s="75"/>
      <c r="AX2492" s="75"/>
      <c r="AY2492" s="94"/>
      <c r="AZ2492" s="75"/>
      <c r="BA2492" s="75"/>
    </row>
    <row r="2493" spans="48:53">
      <c r="AV2493" s="203"/>
      <c r="AW2493" s="75"/>
      <c r="AX2493" s="75"/>
      <c r="AY2493" s="94"/>
      <c r="AZ2493" s="75"/>
      <c r="BA2493" s="75"/>
    </row>
    <row r="2494" spans="48:53">
      <c r="AV2494" s="203"/>
      <c r="AW2494" s="75"/>
      <c r="AX2494" s="75"/>
      <c r="AY2494" s="94"/>
      <c r="AZ2494" s="75"/>
      <c r="BA2494" s="75"/>
    </row>
    <row r="2495" spans="48:53">
      <c r="AV2495" s="203"/>
      <c r="AW2495" s="75"/>
      <c r="AX2495" s="75"/>
      <c r="AY2495" s="94"/>
      <c r="AZ2495" s="75"/>
      <c r="BA2495" s="75"/>
    </row>
    <row r="2496" spans="48:53">
      <c r="AV2496" s="203"/>
      <c r="AW2496" s="75"/>
      <c r="AX2496" s="75"/>
      <c r="AY2496" s="94"/>
      <c r="AZ2496" s="75"/>
      <c r="BA2496" s="75"/>
    </row>
    <row r="2497" spans="48:53">
      <c r="AV2497" s="203"/>
      <c r="AW2497" s="75"/>
      <c r="AX2497" s="75"/>
      <c r="AY2497" s="94"/>
      <c r="AZ2497" s="75"/>
      <c r="BA2497" s="75"/>
    </row>
    <row r="2498" spans="48:53">
      <c r="AV2498" s="203"/>
      <c r="AW2498" s="75"/>
      <c r="AX2498" s="75"/>
      <c r="AY2498" s="94"/>
      <c r="AZ2498" s="75"/>
      <c r="BA2498" s="75"/>
    </row>
    <row r="2499" spans="48:53">
      <c r="AV2499" s="203"/>
      <c r="AW2499" s="75"/>
      <c r="AX2499" s="75"/>
      <c r="AY2499" s="94"/>
      <c r="AZ2499" s="75"/>
      <c r="BA2499" s="75"/>
    </row>
    <row r="2500" spans="48:53">
      <c r="AV2500" s="203"/>
      <c r="AW2500" s="75"/>
      <c r="AX2500" s="75"/>
      <c r="AY2500" s="94"/>
      <c r="AZ2500" s="75"/>
      <c r="BA2500" s="75"/>
    </row>
    <row r="2501" spans="48:53">
      <c r="AV2501" s="203"/>
      <c r="AW2501" s="75"/>
      <c r="AX2501" s="75"/>
      <c r="AY2501" s="94"/>
      <c r="AZ2501" s="75"/>
      <c r="BA2501" s="75"/>
    </row>
    <row r="2502" spans="48:53">
      <c r="AV2502" s="203"/>
      <c r="AW2502" s="75"/>
      <c r="AX2502" s="75"/>
      <c r="AY2502" s="94"/>
      <c r="AZ2502" s="75"/>
      <c r="BA2502" s="75"/>
    </row>
    <row r="2503" spans="48:53">
      <c r="AV2503" s="203"/>
      <c r="AW2503" s="75"/>
      <c r="AX2503" s="75"/>
      <c r="AY2503" s="94"/>
      <c r="AZ2503" s="75"/>
      <c r="BA2503" s="75"/>
    </row>
    <row r="2504" spans="48:53">
      <c r="AV2504" s="203"/>
      <c r="AW2504" s="75"/>
      <c r="AX2504" s="75"/>
      <c r="AY2504" s="94"/>
      <c r="AZ2504" s="75"/>
      <c r="BA2504" s="75"/>
    </row>
    <row r="2505" spans="48:53">
      <c r="AV2505" s="203"/>
      <c r="AW2505" s="75"/>
      <c r="AX2505" s="75"/>
      <c r="AY2505" s="94"/>
      <c r="AZ2505" s="75"/>
      <c r="BA2505" s="75"/>
    </row>
    <row r="2506" spans="48:53">
      <c r="AV2506" s="203"/>
      <c r="AW2506" s="75"/>
      <c r="AX2506" s="75"/>
      <c r="AY2506" s="94"/>
      <c r="AZ2506" s="75"/>
      <c r="BA2506" s="75"/>
    </row>
    <row r="2507" spans="48:53">
      <c r="AV2507" s="203"/>
      <c r="AW2507" s="75"/>
      <c r="AX2507" s="75"/>
      <c r="AY2507" s="94"/>
      <c r="AZ2507" s="75"/>
      <c r="BA2507" s="75"/>
    </row>
    <row r="2508" spans="48:53">
      <c r="AV2508" s="203"/>
      <c r="AW2508" s="75"/>
      <c r="AX2508" s="75"/>
      <c r="AY2508" s="94"/>
      <c r="AZ2508" s="75"/>
      <c r="BA2508" s="75"/>
    </row>
    <row r="2509" spans="48:53">
      <c r="AV2509" s="203"/>
      <c r="AW2509" s="75"/>
      <c r="AX2509" s="75"/>
      <c r="AY2509" s="94"/>
      <c r="AZ2509" s="75"/>
      <c r="BA2509" s="75"/>
    </row>
    <row r="2510" spans="48:53">
      <c r="AV2510" s="203"/>
      <c r="AW2510" s="75"/>
      <c r="AX2510" s="75"/>
      <c r="AY2510" s="94"/>
      <c r="AZ2510" s="75"/>
      <c r="BA2510" s="75"/>
    </row>
    <row r="2511" spans="48:53">
      <c r="AV2511" s="203"/>
      <c r="AW2511" s="75"/>
      <c r="AX2511" s="75"/>
      <c r="AY2511" s="94"/>
      <c r="AZ2511" s="75"/>
      <c r="BA2511" s="75"/>
    </row>
    <row r="2512" spans="48:53">
      <c r="AV2512" s="203"/>
      <c r="AW2512" s="75"/>
      <c r="AX2512" s="75"/>
      <c r="AY2512" s="94"/>
      <c r="AZ2512" s="75"/>
      <c r="BA2512" s="75"/>
    </row>
    <row r="2513" spans="48:53">
      <c r="AV2513" s="203"/>
      <c r="AW2513" s="75"/>
      <c r="AX2513" s="75"/>
      <c r="AY2513" s="94"/>
      <c r="AZ2513" s="75"/>
      <c r="BA2513" s="75"/>
    </row>
    <row r="2514" spans="48:53">
      <c r="AV2514" s="203"/>
      <c r="AW2514" s="75"/>
      <c r="AX2514" s="75"/>
      <c r="AY2514" s="94"/>
      <c r="AZ2514" s="75"/>
      <c r="BA2514" s="75"/>
    </row>
    <row r="2515" spans="48:53">
      <c r="AV2515" s="203"/>
      <c r="AW2515" s="75"/>
      <c r="AX2515" s="75"/>
      <c r="AY2515" s="94"/>
      <c r="AZ2515" s="75"/>
      <c r="BA2515" s="75"/>
    </row>
    <row r="2516" spans="48:53">
      <c r="AV2516" s="203"/>
      <c r="AW2516" s="75"/>
      <c r="AX2516" s="75"/>
      <c r="AY2516" s="94"/>
      <c r="AZ2516" s="75"/>
      <c r="BA2516" s="75"/>
    </row>
    <row r="2517" spans="48:53">
      <c r="AV2517" s="203"/>
      <c r="AW2517" s="75"/>
      <c r="AX2517" s="75"/>
      <c r="AY2517" s="94"/>
      <c r="AZ2517" s="75"/>
      <c r="BA2517" s="75"/>
    </row>
    <row r="2518" spans="48:53">
      <c r="AV2518" s="203"/>
      <c r="AW2518" s="75"/>
      <c r="AX2518" s="75"/>
      <c r="AY2518" s="94"/>
      <c r="AZ2518" s="75"/>
      <c r="BA2518" s="75"/>
    </row>
    <row r="2519" spans="48:53">
      <c r="AV2519" s="203"/>
      <c r="AW2519" s="75"/>
      <c r="AX2519" s="75"/>
      <c r="AY2519" s="94"/>
      <c r="AZ2519" s="75"/>
      <c r="BA2519" s="75"/>
    </row>
    <row r="2520" spans="48:53">
      <c r="AV2520" s="203"/>
      <c r="AW2520" s="75"/>
      <c r="AX2520" s="75"/>
      <c r="AY2520" s="94"/>
      <c r="AZ2520" s="75"/>
      <c r="BA2520" s="75"/>
    </row>
    <row r="2521" spans="48:53">
      <c r="AV2521" s="203"/>
      <c r="AW2521" s="75"/>
      <c r="AX2521" s="75"/>
      <c r="AY2521" s="94"/>
      <c r="AZ2521" s="75"/>
      <c r="BA2521" s="75"/>
    </row>
    <row r="2522" spans="48:53">
      <c r="AV2522" s="203"/>
      <c r="AW2522" s="75"/>
      <c r="AX2522" s="75"/>
      <c r="AY2522" s="94"/>
      <c r="AZ2522" s="75"/>
      <c r="BA2522" s="75"/>
    </row>
    <row r="2523" spans="48:53">
      <c r="AV2523" s="203"/>
      <c r="AW2523" s="75"/>
      <c r="AX2523" s="75"/>
      <c r="AY2523" s="94"/>
      <c r="AZ2523" s="75"/>
      <c r="BA2523" s="75"/>
    </row>
    <row r="2524" spans="48:53">
      <c r="AV2524" s="203"/>
      <c r="AW2524" s="75"/>
      <c r="AX2524" s="75"/>
      <c r="AY2524" s="94"/>
      <c r="AZ2524" s="75"/>
      <c r="BA2524" s="75"/>
    </row>
    <row r="2525" spans="48:53">
      <c r="AV2525" s="203"/>
      <c r="AW2525" s="75"/>
      <c r="AX2525" s="75"/>
      <c r="AY2525" s="94"/>
      <c r="AZ2525" s="75"/>
      <c r="BA2525" s="75"/>
    </row>
    <row r="2526" spans="48:53">
      <c r="AV2526" s="203"/>
      <c r="AW2526" s="75"/>
      <c r="AX2526" s="75"/>
      <c r="AY2526" s="94"/>
      <c r="AZ2526" s="75"/>
      <c r="BA2526" s="75"/>
    </row>
    <row r="2527" spans="48:53">
      <c r="AV2527" s="203"/>
      <c r="AW2527" s="75"/>
      <c r="AX2527" s="75"/>
      <c r="AY2527" s="94"/>
      <c r="AZ2527" s="75"/>
      <c r="BA2527" s="75"/>
    </row>
    <row r="2528" spans="48:53">
      <c r="AV2528" s="203"/>
      <c r="AW2528" s="75"/>
      <c r="AX2528" s="75"/>
      <c r="AY2528" s="94"/>
      <c r="AZ2528" s="75"/>
      <c r="BA2528" s="75"/>
    </row>
    <row r="2529" spans="48:53">
      <c r="AV2529" s="203"/>
      <c r="AW2529" s="75"/>
      <c r="AX2529" s="75"/>
      <c r="AY2529" s="94"/>
      <c r="AZ2529" s="75"/>
      <c r="BA2529" s="75"/>
    </row>
    <row r="2530" spans="48:53">
      <c r="AV2530" s="203"/>
      <c r="AW2530" s="75"/>
      <c r="AX2530" s="75"/>
      <c r="AY2530" s="94"/>
      <c r="AZ2530" s="75"/>
      <c r="BA2530" s="75"/>
    </row>
    <row r="2531" spans="48:53">
      <c r="AV2531" s="203"/>
      <c r="AW2531" s="75"/>
      <c r="AX2531" s="75"/>
      <c r="AY2531" s="94"/>
      <c r="AZ2531" s="75"/>
      <c r="BA2531" s="75"/>
    </row>
    <row r="2532" spans="48:53">
      <c r="AV2532" s="203"/>
      <c r="AW2532" s="75"/>
      <c r="AX2532" s="75"/>
      <c r="AY2532" s="94"/>
      <c r="AZ2532" s="75"/>
      <c r="BA2532" s="75"/>
    </row>
    <row r="2533" spans="48:53">
      <c r="AV2533" s="203"/>
      <c r="AW2533" s="75"/>
      <c r="AX2533" s="75"/>
      <c r="AY2533" s="94"/>
      <c r="AZ2533" s="75"/>
      <c r="BA2533" s="75"/>
    </row>
    <row r="2534" spans="48:53">
      <c r="AV2534" s="203"/>
      <c r="AW2534" s="75"/>
      <c r="AX2534" s="75"/>
      <c r="AY2534" s="94"/>
      <c r="AZ2534" s="75"/>
      <c r="BA2534" s="75"/>
    </row>
    <row r="2535" spans="48:53">
      <c r="AV2535" s="203"/>
      <c r="AW2535" s="75"/>
      <c r="AX2535" s="75"/>
      <c r="AY2535" s="94"/>
      <c r="AZ2535" s="75"/>
      <c r="BA2535" s="75"/>
    </row>
    <row r="2536" spans="48:53">
      <c r="AV2536" s="203"/>
      <c r="AW2536" s="75"/>
      <c r="AX2536" s="75"/>
      <c r="AY2536" s="94"/>
      <c r="AZ2536" s="75"/>
      <c r="BA2536" s="75"/>
    </row>
    <row r="2537" spans="48:53">
      <c r="AV2537" s="203"/>
      <c r="AW2537" s="75"/>
      <c r="AX2537" s="75"/>
      <c r="AY2537" s="94"/>
      <c r="AZ2537" s="75"/>
      <c r="BA2537" s="75"/>
    </row>
    <row r="2538" spans="48:53">
      <c r="AV2538" s="203"/>
      <c r="AW2538" s="75"/>
      <c r="AX2538" s="75"/>
      <c r="AY2538" s="94"/>
      <c r="AZ2538" s="75"/>
      <c r="BA2538" s="75"/>
    </row>
    <row r="2539" spans="48:53">
      <c r="AV2539" s="203"/>
      <c r="AW2539" s="75"/>
      <c r="AX2539" s="75"/>
      <c r="AY2539" s="94"/>
      <c r="AZ2539" s="75"/>
      <c r="BA2539" s="75"/>
    </row>
    <row r="2540" spans="48:53">
      <c r="AV2540" s="203"/>
      <c r="AW2540" s="75"/>
      <c r="AX2540" s="75"/>
      <c r="AY2540" s="94"/>
      <c r="AZ2540" s="75"/>
      <c r="BA2540" s="75"/>
    </row>
    <row r="2541" spans="48:53">
      <c r="AV2541" s="203"/>
      <c r="AW2541" s="75"/>
      <c r="AX2541" s="75"/>
      <c r="AY2541" s="94"/>
      <c r="AZ2541" s="75"/>
      <c r="BA2541" s="75"/>
    </row>
    <row r="2542" spans="48:53">
      <c r="AV2542" s="203"/>
      <c r="AW2542" s="75"/>
      <c r="AX2542" s="75"/>
      <c r="AY2542" s="94"/>
      <c r="AZ2542" s="75"/>
      <c r="BA2542" s="75"/>
    </row>
    <row r="2543" spans="48:53">
      <c r="AV2543" s="203"/>
      <c r="AW2543" s="75"/>
      <c r="AX2543" s="75"/>
      <c r="AY2543" s="94"/>
      <c r="AZ2543" s="75"/>
      <c r="BA2543" s="75"/>
    </row>
    <row r="2544" spans="48:53">
      <c r="AV2544" s="203"/>
      <c r="AW2544" s="75"/>
      <c r="AX2544" s="75"/>
      <c r="AY2544" s="94"/>
      <c r="AZ2544" s="75"/>
      <c r="BA2544" s="75"/>
    </row>
    <row r="2545" spans="48:53">
      <c r="AV2545" s="203"/>
      <c r="AW2545" s="75"/>
      <c r="AX2545" s="75"/>
      <c r="AY2545" s="94"/>
      <c r="AZ2545" s="75"/>
      <c r="BA2545" s="75"/>
    </row>
    <row r="2546" spans="48:53">
      <c r="AV2546" s="203"/>
      <c r="AW2546" s="75"/>
      <c r="AX2546" s="75"/>
      <c r="AY2546" s="94"/>
      <c r="AZ2546" s="75"/>
      <c r="BA2546" s="75"/>
    </row>
    <row r="2547" spans="48:53">
      <c r="AV2547" s="203"/>
      <c r="AW2547" s="75"/>
      <c r="AX2547" s="75"/>
      <c r="AY2547" s="94"/>
      <c r="AZ2547" s="75"/>
      <c r="BA2547" s="75"/>
    </row>
    <row r="2548" spans="48:53">
      <c r="AV2548" s="203"/>
      <c r="AW2548" s="75"/>
      <c r="AX2548" s="75"/>
      <c r="AY2548" s="94"/>
      <c r="AZ2548" s="75"/>
      <c r="BA2548" s="75"/>
    </row>
    <row r="2549" spans="48:53">
      <c r="AV2549" s="203"/>
      <c r="AW2549" s="75"/>
      <c r="AX2549" s="75"/>
      <c r="AY2549" s="94"/>
      <c r="AZ2549" s="75"/>
      <c r="BA2549" s="75"/>
    </row>
    <row r="2550" spans="48:53">
      <c r="AV2550" s="203"/>
      <c r="AW2550" s="75"/>
      <c r="AX2550" s="75"/>
      <c r="AY2550" s="94"/>
      <c r="AZ2550" s="75"/>
      <c r="BA2550" s="75"/>
    </row>
    <row r="2551" spans="48:53">
      <c r="AV2551" s="203"/>
      <c r="AW2551" s="75"/>
      <c r="AX2551" s="75"/>
      <c r="AY2551" s="94"/>
      <c r="AZ2551" s="75"/>
      <c r="BA2551" s="75"/>
    </row>
    <row r="2552" spans="48:53">
      <c r="AV2552" s="203"/>
      <c r="AW2552" s="75"/>
      <c r="AX2552" s="75"/>
      <c r="AY2552" s="94"/>
      <c r="AZ2552" s="75"/>
      <c r="BA2552" s="75"/>
    </row>
    <row r="2553" spans="48:53">
      <c r="AV2553" s="203"/>
      <c r="AW2553" s="75"/>
      <c r="AX2553" s="75"/>
      <c r="AY2553" s="94"/>
      <c r="AZ2553" s="75"/>
      <c r="BA2553" s="75"/>
    </row>
    <row r="2554" spans="48:53">
      <c r="AV2554" s="203"/>
      <c r="AW2554" s="75"/>
      <c r="AX2554" s="75"/>
      <c r="AY2554" s="94"/>
      <c r="AZ2554" s="75"/>
      <c r="BA2554" s="75"/>
    </row>
    <row r="2555" spans="48:53">
      <c r="AV2555" s="203"/>
      <c r="AW2555" s="75"/>
      <c r="AX2555" s="75"/>
      <c r="AY2555" s="94"/>
      <c r="AZ2555" s="75"/>
      <c r="BA2555" s="75"/>
    </row>
    <row r="2556" spans="48:53">
      <c r="AV2556" s="203"/>
      <c r="AW2556" s="75"/>
      <c r="AX2556" s="75"/>
      <c r="AY2556" s="94"/>
      <c r="AZ2556" s="75"/>
      <c r="BA2556" s="75"/>
    </row>
    <row r="2557" spans="48:53">
      <c r="AV2557" s="203"/>
      <c r="AW2557" s="75"/>
      <c r="AX2557" s="75"/>
      <c r="AY2557" s="94"/>
      <c r="AZ2557" s="75"/>
      <c r="BA2557" s="75"/>
    </row>
    <row r="2558" spans="48:53">
      <c r="AV2558" s="203"/>
      <c r="AW2558" s="75"/>
      <c r="AX2558" s="75"/>
      <c r="AY2558" s="94"/>
      <c r="AZ2558" s="75"/>
      <c r="BA2558" s="75"/>
    </row>
    <row r="2559" spans="48:53">
      <c r="AV2559" s="203"/>
      <c r="AW2559" s="75"/>
      <c r="AX2559" s="75"/>
      <c r="AY2559" s="94"/>
      <c r="AZ2559" s="75"/>
      <c r="BA2559" s="75"/>
    </row>
    <row r="2560" spans="48:53">
      <c r="AV2560" s="203"/>
      <c r="AW2560" s="75"/>
      <c r="AX2560" s="75"/>
      <c r="AY2560" s="94"/>
      <c r="AZ2560" s="75"/>
      <c r="BA2560" s="75"/>
    </row>
    <row r="2561" spans="48:53">
      <c r="AV2561" s="203"/>
      <c r="AW2561" s="75"/>
      <c r="AX2561" s="75"/>
      <c r="AY2561" s="94"/>
      <c r="AZ2561" s="75"/>
      <c r="BA2561" s="75"/>
    </row>
    <row r="2562" spans="48:53">
      <c r="AV2562" s="203"/>
      <c r="AW2562" s="75"/>
      <c r="AX2562" s="75"/>
      <c r="AY2562" s="94"/>
      <c r="AZ2562" s="75"/>
      <c r="BA2562" s="75"/>
    </row>
    <row r="2563" spans="48:53">
      <c r="AV2563" s="203"/>
      <c r="AW2563" s="75"/>
      <c r="AX2563" s="75"/>
      <c r="AY2563" s="94"/>
      <c r="AZ2563" s="75"/>
      <c r="BA2563" s="75"/>
    </row>
    <row r="2564" spans="48:53">
      <c r="AV2564" s="203"/>
      <c r="AW2564" s="75"/>
      <c r="AX2564" s="75"/>
      <c r="AY2564" s="94"/>
      <c r="AZ2564" s="75"/>
      <c r="BA2564" s="75"/>
    </row>
    <row r="2565" spans="48:53">
      <c r="AV2565" s="203"/>
      <c r="AW2565" s="75"/>
      <c r="AX2565" s="75"/>
      <c r="AY2565" s="94"/>
      <c r="AZ2565" s="75"/>
      <c r="BA2565" s="75"/>
    </row>
    <row r="2566" spans="48:53">
      <c r="AV2566" s="203"/>
      <c r="AW2566" s="75"/>
      <c r="AX2566" s="75"/>
      <c r="AY2566" s="94"/>
      <c r="AZ2566" s="75"/>
      <c r="BA2566" s="75"/>
    </row>
    <row r="2567" spans="48:53">
      <c r="AV2567" s="203"/>
      <c r="AW2567" s="75"/>
      <c r="AX2567" s="75"/>
      <c r="AY2567" s="94"/>
      <c r="AZ2567" s="75"/>
      <c r="BA2567" s="75"/>
    </row>
    <row r="2568" spans="48:53">
      <c r="AV2568" s="203"/>
      <c r="AW2568" s="75"/>
      <c r="AX2568" s="75"/>
      <c r="AY2568" s="94"/>
      <c r="AZ2568" s="75"/>
      <c r="BA2568" s="75"/>
    </row>
    <row r="2569" spans="48:53">
      <c r="AV2569" s="203"/>
      <c r="AW2569" s="75"/>
      <c r="AX2569" s="75"/>
      <c r="AY2569" s="94"/>
      <c r="AZ2569" s="75"/>
      <c r="BA2569" s="75"/>
    </row>
    <row r="2570" spans="48:53">
      <c r="AV2570" s="203"/>
      <c r="AW2570" s="75"/>
      <c r="AX2570" s="75"/>
      <c r="AY2570" s="94"/>
      <c r="AZ2570" s="75"/>
      <c r="BA2570" s="75"/>
    </row>
    <row r="2571" spans="48:53">
      <c r="AV2571" s="203"/>
      <c r="AW2571" s="75"/>
      <c r="AX2571" s="75"/>
      <c r="AY2571" s="94"/>
      <c r="AZ2571" s="75"/>
      <c r="BA2571" s="75"/>
    </row>
    <row r="2572" spans="48:53">
      <c r="AV2572" s="203"/>
      <c r="AW2572" s="75"/>
      <c r="AX2572" s="75"/>
      <c r="AY2572" s="94"/>
      <c r="AZ2572" s="75"/>
      <c r="BA2572" s="75"/>
    </row>
    <row r="2573" spans="48:53">
      <c r="AV2573" s="203"/>
      <c r="AW2573" s="75"/>
      <c r="AX2573" s="75"/>
      <c r="AY2573" s="94"/>
      <c r="AZ2573" s="75"/>
      <c r="BA2573" s="75"/>
    </row>
    <row r="2574" spans="48:53">
      <c r="AV2574" s="203"/>
      <c r="AW2574" s="75"/>
      <c r="AX2574" s="75"/>
      <c r="AY2574" s="94"/>
      <c r="AZ2574" s="75"/>
      <c r="BA2574" s="75"/>
    </row>
    <row r="2575" spans="48:53">
      <c r="AV2575" s="203"/>
      <c r="AW2575" s="75"/>
      <c r="AX2575" s="75"/>
      <c r="AY2575" s="94"/>
      <c r="AZ2575" s="75"/>
      <c r="BA2575" s="75"/>
    </row>
    <row r="2576" spans="48:53">
      <c r="AV2576" s="203"/>
      <c r="AW2576" s="75"/>
      <c r="AX2576" s="75"/>
      <c r="AY2576" s="94"/>
      <c r="AZ2576" s="75"/>
      <c r="BA2576" s="75"/>
    </row>
    <row r="2577" spans="48:53">
      <c r="AV2577" s="203"/>
      <c r="AW2577" s="75"/>
      <c r="AX2577" s="75"/>
      <c r="AY2577" s="94"/>
      <c r="AZ2577" s="75"/>
      <c r="BA2577" s="75"/>
    </row>
    <row r="2578" spans="48:53">
      <c r="AV2578" s="203"/>
      <c r="AW2578" s="75"/>
      <c r="AX2578" s="75"/>
      <c r="AY2578" s="94"/>
      <c r="AZ2578" s="75"/>
      <c r="BA2578" s="75"/>
    </row>
    <row r="2579" spans="48:53">
      <c r="AV2579" s="203"/>
      <c r="AW2579" s="75"/>
      <c r="AX2579" s="75"/>
      <c r="AY2579" s="94"/>
      <c r="AZ2579" s="75"/>
      <c r="BA2579" s="75"/>
    </row>
    <row r="2580" spans="48:53">
      <c r="AV2580" s="203"/>
      <c r="AW2580" s="75"/>
      <c r="AX2580" s="75"/>
      <c r="AY2580" s="94"/>
      <c r="AZ2580" s="75"/>
      <c r="BA2580" s="75"/>
    </row>
    <row r="2581" spans="48:53">
      <c r="AV2581" s="203"/>
      <c r="AW2581" s="75"/>
      <c r="AX2581" s="75"/>
      <c r="AY2581" s="94"/>
      <c r="AZ2581" s="75"/>
      <c r="BA2581" s="75"/>
    </row>
    <row r="2582" spans="48:53">
      <c r="AV2582" s="203"/>
      <c r="AW2582" s="75"/>
      <c r="AX2582" s="75"/>
      <c r="AY2582" s="94"/>
      <c r="AZ2582" s="75"/>
      <c r="BA2582" s="75"/>
    </row>
    <row r="2583" spans="48:53">
      <c r="AV2583" s="203"/>
      <c r="AW2583" s="75"/>
      <c r="AX2583" s="75"/>
      <c r="AY2583" s="94"/>
      <c r="AZ2583" s="75"/>
      <c r="BA2583" s="75"/>
    </row>
    <row r="2584" spans="48:53">
      <c r="AV2584" s="203"/>
      <c r="AW2584" s="75"/>
      <c r="AX2584" s="75"/>
      <c r="AY2584" s="94"/>
      <c r="AZ2584" s="75"/>
      <c r="BA2584" s="75"/>
    </row>
    <row r="2585" spans="48:53">
      <c r="AV2585" s="203"/>
      <c r="AW2585" s="75"/>
      <c r="AX2585" s="75"/>
      <c r="AY2585" s="94"/>
      <c r="AZ2585" s="75"/>
      <c r="BA2585" s="75"/>
    </row>
    <row r="2586" spans="48:53">
      <c r="AV2586" s="203"/>
      <c r="AW2586" s="75"/>
      <c r="AX2586" s="75"/>
      <c r="AY2586" s="94"/>
      <c r="AZ2586" s="75"/>
      <c r="BA2586" s="75"/>
    </row>
    <row r="2587" spans="48:53">
      <c r="AV2587" s="203"/>
      <c r="AW2587" s="75"/>
      <c r="AX2587" s="75"/>
      <c r="AY2587" s="94"/>
      <c r="AZ2587" s="75"/>
      <c r="BA2587" s="75"/>
    </row>
    <row r="2588" spans="48:53">
      <c r="AV2588" s="203"/>
      <c r="AW2588" s="75"/>
      <c r="AX2588" s="75"/>
      <c r="AY2588" s="94"/>
      <c r="AZ2588" s="75"/>
      <c r="BA2588" s="75"/>
    </row>
    <row r="2589" spans="48:53">
      <c r="AV2589" s="203"/>
      <c r="AW2589" s="75"/>
      <c r="AX2589" s="75"/>
      <c r="AY2589" s="94"/>
      <c r="AZ2589" s="75"/>
      <c r="BA2589" s="75"/>
    </row>
    <row r="2590" spans="48:53">
      <c r="AV2590" s="203"/>
      <c r="AW2590" s="75"/>
      <c r="AX2590" s="75"/>
      <c r="AY2590" s="94"/>
      <c r="AZ2590" s="75"/>
      <c r="BA2590" s="75"/>
    </row>
    <row r="2591" spans="48:53">
      <c r="AV2591" s="203"/>
      <c r="AW2591" s="75"/>
      <c r="AX2591" s="75"/>
      <c r="AY2591" s="94"/>
      <c r="AZ2591" s="75"/>
      <c r="BA2591" s="75"/>
    </row>
    <row r="2592" spans="48:53">
      <c r="AV2592" s="203"/>
      <c r="AW2592" s="75"/>
      <c r="AX2592" s="75"/>
      <c r="AY2592" s="94"/>
      <c r="AZ2592" s="75"/>
      <c r="BA2592" s="75"/>
    </row>
    <row r="2593" spans="48:53">
      <c r="AV2593" s="203"/>
      <c r="AW2593" s="75"/>
      <c r="AX2593" s="75"/>
      <c r="AY2593" s="94"/>
      <c r="AZ2593" s="75"/>
      <c r="BA2593" s="75"/>
    </row>
    <row r="2594" spans="48:53">
      <c r="AV2594" s="203"/>
      <c r="AW2594" s="75"/>
      <c r="AX2594" s="75"/>
      <c r="AY2594" s="94"/>
      <c r="AZ2594" s="75"/>
      <c r="BA2594" s="75"/>
    </row>
    <row r="2595" spans="48:53">
      <c r="AV2595" s="203"/>
      <c r="AW2595" s="75"/>
      <c r="AX2595" s="75"/>
      <c r="AY2595" s="94"/>
      <c r="AZ2595" s="75"/>
      <c r="BA2595" s="75"/>
    </row>
    <row r="2596" spans="48:53">
      <c r="AV2596" s="203"/>
      <c r="AW2596" s="75"/>
      <c r="AX2596" s="75"/>
      <c r="AY2596" s="94"/>
      <c r="AZ2596" s="75"/>
      <c r="BA2596" s="75"/>
    </row>
    <row r="2597" spans="48:53">
      <c r="AV2597" s="203"/>
      <c r="AW2597" s="75"/>
      <c r="AX2597" s="75"/>
      <c r="AY2597" s="94"/>
      <c r="AZ2597" s="75"/>
      <c r="BA2597" s="75"/>
    </row>
    <row r="2598" spans="48:53">
      <c r="AV2598" s="203"/>
      <c r="AW2598" s="75"/>
      <c r="AX2598" s="75"/>
      <c r="AY2598" s="94"/>
      <c r="AZ2598" s="75"/>
      <c r="BA2598" s="75"/>
    </row>
    <row r="2599" spans="48:53">
      <c r="AV2599" s="203"/>
      <c r="AW2599" s="75"/>
      <c r="AX2599" s="75"/>
      <c r="AY2599" s="94"/>
      <c r="AZ2599" s="75"/>
      <c r="BA2599" s="75"/>
    </row>
    <row r="2600" spans="48:53">
      <c r="AV2600" s="203"/>
      <c r="AW2600" s="75"/>
      <c r="AX2600" s="75"/>
      <c r="AY2600" s="94"/>
      <c r="AZ2600" s="75"/>
      <c r="BA2600" s="75"/>
    </row>
    <row r="2601" spans="48:53">
      <c r="AV2601" s="203"/>
      <c r="AW2601" s="75"/>
      <c r="AX2601" s="75"/>
      <c r="AY2601" s="94"/>
      <c r="AZ2601" s="75"/>
      <c r="BA2601" s="75"/>
    </row>
    <row r="2602" spans="48:53">
      <c r="AV2602" s="203"/>
      <c r="AW2602" s="75"/>
      <c r="AX2602" s="75"/>
      <c r="AY2602" s="94"/>
      <c r="AZ2602" s="75"/>
      <c r="BA2602" s="75"/>
    </row>
    <row r="2603" spans="48:53">
      <c r="AV2603" s="203"/>
      <c r="AW2603" s="75"/>
      <c r="AX2603" s="75"/>
      <c r="AY2603" s="94"/>
      <c r="AZ2603" s="75"/>
      <c r="BA2603" s="75"/>
    </row>
    <row r="2604" spans="48:53">
      <c r="AV2604" s="203"/>
      <c r="AW2604" s="75"/>
      <c r="AX2604" s="75"/>
      <c r="AY2604" s="94"/>
      <c r="AZ2604" s="75"/>
      <c r="BA2604" s="75"/>
    </row>
    <row r="2605" spans="48:53">
      <c r="AV2605" s="203"/>
      <c r="AW2605" s="75"/>
      <c r="AX2605" s="75"/>
      <c r="AY2605" s="94"/>
      <c r="AZ2605" s="75"/>
      <c r="BA2605" s="75"/>
    </row>
    <row r="2606" spans="48:53">
      <c r="AV2606" s="203"/>
      <c r="AW2606" s="75"/>
      <c r="AX2606" s="75"/>
      <c r="AY2606" s="94"/>
      <c r="AZ2606" s="75"/>
      <c r="BA2606" s="75"/>
    </row>
    <row r="2607" spans="48:53">
      <c r="AV2607" s="203"/>
      <c r="AW2607" s="75"/>
      <c r="AX2607" s="75"/>
      <c r="AY2607" s="94"/>
      <c r="AZ2607" s="75"/>
      <c r="BA2607" s="75"/>
    </row>
    <row r="2608" spans="48:53">
      <c r="AV2608" s="203"/>
      <c r="AW2608" s="75"/>
      <c r="AX2608" s="75"/>
      <c r="AY2608" s="94"/>
      <c r="AZ2608" s="75"/>
      <c r="BA2608" s="75"/>
    </row>
    <row r="2609" spans="48:53">
      <c r="AV2609" s="203"/>
      <c r="AW2609" s="75"/>
      <c r="AX2609" s="75"/>
      <c r="AY2609" s="94"/>
      <c r="AZ2609" s="75"/>
      <c r="BA2609" s="75"/>
    </row>
    <row r="2610" spans="48:53">
      <c r="AV2610" s="203"/>
      <c r="AW2610" s="75"/>
      <c r="AX2610" s="75"/>
      <c r="AY2610" s="94"/>
      <c r="AZ2610" s="75"/>
      <c r="BA2610" s="75"/>
    </row>
    <row r="2611" spans="48:53">
      <c r="AV2611" s="203"/>
      <c r="AW2611" s="75"/>
      <c r="AX2611" s="75"/>
      <c r="AY2611" s="94"/>
      <c r="AZ2611" s="75"/>
      <c r="BA2611" s="75"/>
    </row>
    <row r="2612" spans="48:53">
      <c r="AV2612" s="203"/>
      <c r="AW2612" s="75"/>
      <c r="AX2612" s="75"/>
      <c r="AY2612" s="94"/>
      <c r="AZ2612" s="75"/>
      <c r="BA2612" s="75"/>
    </row>
    <row r="2613" spans="48:53">
      <c r="AV2613" s="203"/>
      <c r="AW2613" s="75"/>
      <c r="AX2613" s="75"/>
      <c r="AY2613" s="94"/>
      <c r="AZ2613" s="75"/>
      <c r="BA2613" s="75"/>
    </row>
    <row r="2614" spans="48:53">
      <c r="AV2614" s="203"/>
      <c r="AW2614" s="75"/>
      <c r="AX2614" s="75"/>
      <c r="AY2614" s="94"/>
      <c r="AZ2614" s="75"/>
      <c r="BA2614" s="75"/>
    </row>
    <row r="2615" spans="48:53">
      <c r="AV2615" s="203"/>
      <c r="AW2615" s="75"/>
      <c r="AX2615" s="75"/>
      <c r="AY2615" s="94"/>
      <c r="AZ2615" s="75"/>
      <c r="BA2615" s="75"/>
    </row>
    <row r="2616" spans="48:53">
      <c r="AV2616" s="203"/>
      <c r="AW2616" s="75"/>
      <c r="AX2616" s="75"/>
      <c r="AY2616" s="94"/>
      <c r="AZ2616" s="75"/>
      <c r="BA2616" s="75"/>
    </row>
    <row r="2617" spans="48:53">
      <c r="AV2617" s="203"/>
      <c r="AW2617" s="75"/>
      <c r="AX2617" s="75"/>
      <c r="AY2617" s="94"/>
      <c r="AZ2617" s="75"/>
      <c r="BA2617" s="75"/>
    </row>
    <row r="2618" spans="48:53">
      <c r="AV2618" s="203"/>
      <c r="AW2618" s="75"/>
      <c r="AX2618" s="75"/>
      <c r="AY2618" s="94"/>
      <c r="AZ2618" s="75"/>
      <c r="BA2618" s="75"/>
    </row>
    <row r="2619" spans="48:53">
      <c r="AV2619" s="203"/>
      <c r="AW2619" s="75"/>
      <c r="AX2619" s="75"/>
      <c r="AY2619" s="94"/>
      <c r="AZ2619" s="75"/>
      <c r="BA2619" s="75"/>
    </row>
    <row r="2620" spans="48:53">
      <c r="AV2620" s="203"/>
      <c r="AW2620" s="75"/>
      <c r="AX2620" s="75"/>
      <c r="AY2620" s="94"/>
      <c r="AZ2620" s="75"/>
      <c r="BA2620" s="75"/>
    </row>
    <row r="2621" spans="48:53">
      <c r="AV2621" s="203"/>
      <c r="AW2621" s="75"/>
      <c r="AX2621" s="75"/>
      <c r="AY2621" s="94"/>
      <c r="AZ2621" s="75"/>
      <c r="BA2621" s="75"/>
    </row>
    <row r="2622" spans="48:53">
      <c r="AV2622" s="203"/>
      <c r="AW2622" s="75"/>
      <c r="AX2622" s="75"/>
      <c r="AY2622" s="94"/>
      <c r="AZ2622" s="75"/>
      <c r="BA2622" s="75"/>
    </row>
    <row r="2623" spans="48:53">
      <c r="AV2623" s="203"/>
      <c r="AW2623" s="75"/>
      <c r="AX2623" s="75"/>
      <c r="AY2623" s="94"/>
      <c r="AZ2623" s="75"/>
      <c r="BA2623" s="75"/>
    </row>
    <row r="2624" spans="48:53">
      <c r="AV2624" s="203"/>
      <c r="AW2624" s="75"/>
      <c r="AX2624" s="75"/>
      <c r="AY2624" s="94"/>
      <c r="AZ2624" s="75"/>
      <c r="BA2624" s="75"/>
    </row>
    <row r="2625" spans="48:53">
      <c r="AV2625" s="203"/>
      <c r="AW2625" s="75"/>
      <c r="AX2625" s="75"/>
      <c r="AY2625" s="94"/>
      <c r="AZ2625" s="75"/>
      <c r="BA2625" s="75"/>
    </row>
    <row r="2626" spans="48:53">
      <c r="AV2626" s="203"/>
      <c r="AW2626" s="75"/>
      <c r="AX2626" s="75"/>
      <c r="AY2626" s="94"/>
      <c r="AZ2626" s="75"/>
      <c r="BA2626" s="75"/>
    </row>
    <row r="2627" spans="48:53">
      <c r="AV2627" s="203"/>
      <c r="AW2627" s="75"/>
      <c r="AX2627" s="75"/>
      <c r="AY2627" s="94"/>
      <c r="AZ2627" s="75"/>
      <c r="BA2627" s="75"/>
    </row>
    <row r="2628" spans="48:53">
      <c r="AV2628" s="203"/>
      <c r="AW2628" s="75"/>
      <c r="AX2628" s="75"/>
      <c r="AY2628" s="94"/>
      <c r="AZ2628" s="75"/>
      <c r="BA2628" s="75"/>
    </row>
    <row r="2629" spans="48:53">
      <c r="AV2629" s="203"/>
      <c r="AW2629" s="75"/>
      <c r="AX2629" s="75"/>
      <c r="AY2629" s="94"/>
      <c r="AZ2629" s="75"/>
      <c r="BA2629" s="75"/>
    </row>
    <row r="2630" spans="48:53">
      <c r="AV2630" s="203"/>
      <c r="AW2630" s="75"/>
      <c r="AX2630" s="75"/>
      <c r="AY2630" s="94"/>
      <c r="AZ2630" s="75"/>
      <c r="BA2630" s="75"/>
    </row>
    <row r="2631" spans="48:53">
      <c r="AV2631" s="203"/>
      <c r="AW2631" s="75"/>
      <c r="AX2631" s="75"/>
      <c r="AY2631" s="94"/>
      <c r="AZ2631" s="75"/>
      <c r="BA2631" s="75"/>
    </row>
    <row r="2632" spans="48:53">
      <c r="AV2632" s="203"/>
      <c r="AW2632" s="75"/>
      <c r="AX2632" s="75"/>
      <c r="AY2632" s="94"/>
      <c r="AZ2632" s="75"/>
      <c r="BA2632" s="75"/>
    </row>
    <row r="2633" spans="48:53">
      <c r="AV2633" s="203"/>
      <c r="AW2633" s="75"/>
      <c r="AX2633" s="75"/>
      <c r="AY2633" s="94"/>
      <c r="AZ2633" s="75"/>
      <c r="BA2633" s="75"/>
    </row>
    <row r="2634" spans="48:53">
      <c r="AV2634" s="203"/>
      <c r="AW2634" s="75"/>
      <c r="AX2634" s="75"/>
      <c r="AY2634" s="94"/>
      <c r="AZ2634" s="75"/>
      <c r="BA2634" s="75"/>
    </row>
    <row r="2635" spans="48:53">
      <c r="AV2635" s="203"/>
      <c r="AW2635" s="75"/>
      <c r="AX2635" s="75"/>
      <c r="AY2635" s="94"/>
      <c r="AZ2635" s="75"/>
      <c r="BA2635" s="75"/>
    </row>
    <row r="2636" spans="48:53">
      <c r="AV2636" s="203"/>
      <c r="AW2636" s="75"/>
      <c r="AX2636" s="75"/>
      <c r="AY2636" s="94"/>
      <c r="AZ2636" s="75"/>
      <c r="BA2636" s="75"/>
    </row>
    <row r="2637" spans="48:53">
      <c r="AV2637" s="203"/>
      <c r="AW2637" s="75"/>
      <c r="AX2637" s="75"/>
      <c r="AY2637" s="94"/>
      <c r="AZ2637" s="75"/>
      <c r="BA2637" s="75"/>
    </row>
    <row r="2638" spans="48:53">
      <c r="AV2638" s="203"/>
      <c r="AW2638" s="75"/>
      <c r="AX2638" s="75"/>
      <c r="AY2638" s="94"/>
      <c r="AZ2638" s="75"/>
      <c r="BA2638" s="75"/>
    </row>
    <row r="2639" spans="48:53">
      <c r="AV2639" s="203"/>
      <c r="AW2639" s="75"/>
      <c r="AX2639" s="75"/>
      <c r="AY2639" s="94"/>
      <c r="AZ2639" s="75"/>
      <c r="BA2639" s="75"/>
    </row>
    <row r="2640" spans="48:53">
      <c r="AV2640" s="203"/>
      <c r="AW2640" s="75"/>
      <c r="AX2640" s="75"/>
      <c r="AY2640" s="94"/>
      <c r="AZ2640" s="75"/>
      <c r="BA2640" s="75"/>
    </row>
    <row r="2641" spans="48:53">
      <c r="AV2641" s="203"/>
      <c r="AW2641" s="75"/>
      <c r="AX2641" s="75"/>
      <c r="AY2641" s="94"/>
      <c r="AZ2641" s="75"/>
      <c r="BA2641" s="75"/>
    </row>
    <row r="2642" spans="48:53">
      <c r="AV2642" s="203"/>
      <c r="AW2642" s="75"/>
      <c r="AX2642" s="75"/>
      <c r="AY2642" s="94"/>
      <c r="AZ2642" s="75"/>
      <c r="BA2642" s="75"/>
    </row>
    <row r="2643" spans="48:53">
      <c r="AV2643" s="203"/>
      <c r="AW2643" s="75"/>
      <c r="AX2643" s="75"/>
      <c r="AY2643" s="94"/>
      <c r="AZ2643" s="75"/>
      <c r="BA2643" s="75"/>
    </row>
    <row r="2644" spans="48:53">
      <c r="AV2644" s="203"/>
      <c r="AW2644" s="75"/>
      <c r="AX2644" s="75"/>
      <c r="AY2644" s="94"/>
      <c r="AZ2644" s="75"/>
      <c r="BA2644" s="75"/>
    </row>
    <row r="2645" spans="48:53">
      <c r="AV2645" s="203"/>
      <c r="AW2645" s="75"/>
      <c r="AX2645" s="75"/>
      <c r="AY2645" s="94"/>
      <c r="AZ2645" s="75"/>
      <c r="BA2645" s="75"/>
    </row>
    <row r="2646" spans="48:53">
      <c r="AV2646" s="203"/>
      <c r="AW2646" s="75"/>
      <c r="AX2646" s="75"/>
      <c r="AY2646" s="94"/>
      <c r="AZ2646" s="75"/>
      <c r="BA2646" s="75"/>
    </row>
    <row r="2647" spans="48:53">
      <c r="AV2647" s="203"/>
      <c r="AW2647" s="75"/>
      <c r="AX2647" s="75"/>
      <c r="AY2647" s="94"/>
      <c r="AZ2647" s="75"/>
      <c r="BA2647" s="75"/>
    </row>
    <row r="2648" spans="48:53">
      <c r="AV2648" s="203"/>
      <c r="AW2648" s="75"/>
      <c r="AX2648" s="75"/>
      <c r="AY2648" s="94"/>
      <c r="AZ2648" s="75"/>
      <c r="BA2648" s="75"/>
    </row>
    <row r="2649" spans="48:53">
      <c r="AV2649" s="203"/>
      <c r="AW2649" s="75"/>
      <c r="AX2649" s="75"/>
      <c r="AY2649" s="94"/>
      <c r="AZ2649" s="75"/>
      <c r="BA2649" s="75"/>
    </row>
    <row r="2650" spans="48:53">
      <c r="AV2650" s="203"/>
      <c r="AW2650" s="75"/>
      <c r="AX2650" s="75"/>
      <c r="AY2650" s="94"/>
      <c r="AZ2650" s="75"/>
      <c r="BA2650" s="75"/>
    </row>
    <row r="2651" spans="48:53">
      <c r="AV2651" s="203"/>
      <c r="AW2651" s="75"/>
      <c r="AX2651" s="75"/>
      <c r="AY2651" s="94"/>
      <c r="AZ2651" s="75"/>
      <c r="BA2651" s="75"/>
    </row>
    <row r="2652" spans="48:53">
      <c r="AV2652" s="203"/>
      <c r="AW2652" s="75"/>
      <c r="AX2652" s="75"/>
      <c r="AY2652" s="94"/>
      <c r="AZ2652" s="75"/>
      <c r="BA2652" s="75"/>
    </row>
    <row r="2653" spans="48:53">
      <c r="AV2653" s="203"/>
      <c r="AW2653" s="75"/>
      <c r="AX2653" s="75"/>
      <c r="AY2653" s="94"/>
      <c r="AZ2653" s="75"/>
      <c r="BA2653" s="75"/>
    </row>
    <row r="2654" spans="48:53">
      <c r="AV2654" s="203"/>
      <c r="AW2654" s="75"/>
      <c r="AX2654" s="75"/>
      <c r="AY2654" s="94"/>
      <c r="AZ2654" s="75"/>
      <c r="BA2654" s="75"/>
    </row>
    <row r="2655" spans="48:53">
      <c r="AV2655" s="203"/>
      <c r="AW2655" s="75"/>
      <c r="AX2655" s="75"/>
      <c r="AY2655" s="94"/>
      <c r="AZ2655" s="75"/>
      <c r="BA2655" s="75"/>
    </row>
    <row r="2656" spans="48:53">
      <c r="AV2656" s="203"/>
      <c r="AW2656" s="75"/>
      <c r="AX2656" s="75"/>
      <c r="AY2656" s="94"/>
      <c r="AZ2656" s="75"/>
      <c r="BA2656" s="75"/>
    </row>
    <row r="2657" spans="48:53">
      <c r="AV2657" s="203"/>
      <c r="AW2657" s="75"/>
      <c r="AX2657" s="75"/>
      <c r="AY2657" s="94"/>
      <c r="AZ2657" s="75"/>
      <c r="BA2657" s="75"/>
    </row>
    <row r="2658" spans="48:53">
      <c r="AV2658" s="203"/>
      <c r="AW2658" s="75"/>
      <c r="AX2658" s="75"/>
      <c r="AY2658" s="94"/>
      <c r="AZ2658" s="75"/>
      <c r="BA2658" s="75"/>
    </row>
    <row r="2659" spans="48:53">
      <c r="AV2659" s="203"/>
      <c r="AW2659" s="75"/>
      <c r="AX2659" s="75"/>
      <c r="AY2659" s="94"/>
      <c r="AZ2659" s="75"/>
      <c r="BA2659" s="75"/>
    </row>
    <row r="2660" spans="48:53">
      <c r="AV2660" s="203"/>
      <c r="AW2660" s="75"/>
      <c r="AX2660" s="75"/>
      <c r="AY2660" s="94"/>
      <c r="AZ2660" s="75"/>
      <c r="BA2660" s="75"/>
    </row>
    <row r="2661" spans="48:53">
      <c r="AV2661" s="203"/>
      <c r="AW2661" s="75"/>
      <c r="AX2661" s="75"/>
      <c r="AY2661" s="94"/>
      <c r="AZ2661" s="75"/>
      <c r="BA2661" s="75"/>
    </row>
    <row r="2662" spans="48:53">
      <c r="AV2662" s="203"/>
      <c r="AW2662" s="75"/>
      <c r="AX2662" s="75"/>
      <c r="AY2662" s="94"/>
      <c r="AZ2662" s="75"/>
      <c r="BA2662" s="75"/>
    </row>
    <row r="2663" spans="48:53">
      <c r="AV2663" s="203"/>
      <c r="AW2663" s="75"/>
      <c r="AX2663" s="75"/>
      <c r="AY2663" s="94"/>
      <c r="AZ2663" s="75"/>
      <c r="BA2663" s="75"/>
    </row>
    <row r="2664" spans="48:53">
      <c r="AV2664" s="203"/>
      <c r="AW2664" s="75"/>
      <c r="AX2664" s="75"/>
      <c r="AY2664" s="94"/>
      <c r="AZ2664" s="75"/>
      <c r="BA2664" s="75"/>
    </row>
    <row r="2665" spans="48:53">
      <c r="AV2665" s="203"/>
      <c r="AW2665" s="75"/>
      <c r="AX2665" s="75"/>
      <c r="AY2665" s="94"/>
      <c r="AZ2665" s="75"/>
      <c r="BA2665" s="75"/>
    </row>
    <row r="2666" spans="48:53">
      <c r="AV2666" s="203"/>
      <c r="AW2666" s="75"/>
      <c r="AX2666" s="75"/>
      <c r="AY2666" s="94"/>
      <c r="AZ2666" s="75"/>
      <c r="BA2666" s="75"/>
    </row>
    <row r="2667" spans="48:53">
      <c r="AV2667" s="203"/>
      <c r="AW2667" s="75"/>
      <c r="AX2667" s="75"/>
      <c r="AY2667" s="94"/>
      <c r="AZ2667" s="75"/>
      <c r="BA2667" s="75"/>
    </row>
    <row r="2668" spans="48:53">
      <c r="AV2668" s="203"/>
      <c r="AW2668" s="75"/>
      <c r="AX2668" s="75"/>
      <c r="AY2668" s="94"/>
      <c r="AZ2668" s="75"/>
      <c r="BA2668" s="75"/>
    </row>
    <row r="2669" spans="48:53">
      <c r="AV2669" s="203"/>
      <c r="AW2669" s="75"/>
      <c r="AX2669" s="75"/>
      <c r="AY2669" s="94"/>
      <c r="AZ2669" s="75"/>
      <c r="BA2669" s="75"/>
    </row>
    <row r="2670" spans="48:53">
      <c r="AV2670" s="203"/>
      <c r="AW2670" s="75"/>
      <c r="AX2670" s="75"/>
      <c r="AY2670" s="94"/>
      <c r="AZ2670" s="75"/>
      <c r="BA2670" s="75"/>
    </row>
    <row r="2671" spans="48:53">
      <c r="AV2671" s="203"/>
      <c r="AW2671" s="75"/>
      <c r="AX2671" s="75"/>
      <c r="AY2671" s="94"/>
      <c r="AZ2671" s="75"/>
      <c r="BA2671" s="75"/>
    </row>
    <row r="2672" spans="48:53">
      <c r="AV2672" s="203"/>
      <c r="AW2672" s="75"/>
      <c r="AX2672" s="75"/>
      <c r="AY2672" s="94"/>
      <c r="AZ2672" s="75"/>
      <c r="BA2672" s="75"/>
    </row>
    <row r="2673" spans="48:53">
      <c r="AV2673" s="203"/>
      <c r="AW2673" s="75"/>
      <c r="AX2673" s="75"/>
      <c r="AY2673" s="94"/>
      <c r="AZ2673" s="75"/>
      <c r="BA2673" s="75"/>
    </row>
    <row r="2674" spans="48:53">
      <c r="AV2674" s="203"/>
      <c r="AW2674" s="75"/>
      <c r="AX2674" s="75"/>
      <c r="AY2674" s="94"/>
      <c r="AZ2674" s="75"/>
      <c r="BA2674" s="75"/>
    </row>
    <row r="2675" spans="48:53">
      <c r="AV2675" s="203"/>
      <c r="AW2675" s="75"/>
      <c r="AX2675" s="75"/>
      <c r="AY2675" s="94"/>
      <c r="AZ2675" s="75"/>
      <c r="BA2675" s="75"/>
    </row>
    <row r="2676" spans="48:53">
      <c r="AV2676" s="203"/>
      <c r="AW2676" s="75"/>
      <c r="AX2676" s="75"/>
      <c r="AY2676" s="94"/>
      <c r="AZ2676" s="75"/>
      <c r="BA2676" s="75"/>
    </row>
    <row r="2677" spans="48:53">
      <c r="AV2677" s="203"/>
      <c r="AW2677" s="75"/>
      <c r="AX2677" s="75"/>
      <c r="AY2677" s="94"/>
      <c r="AZ2677" s="75"/>
      <c r="BA2677" s="75"/>
    </row>
    <row r="2678" spans="48:53">
      <c r="AV2678" s="203"/>
      <c r="AW2678" s="75"/>
      <c r="AX2678" s="75"/>
      <c r="AY2678" s="94"/>
      <c r="AZ2678" s="75"/>
      <c r="BA2678" s="75"/>
    </row>
    <row r="2679" spans="48:53">
      <c r="AV2679" s="203"/>
      <c r="AW2679" s="75"/>
      <c r="AX2679" s="75"/>
      <c r="AY2679" s="94"/>
      <c r="AZ2679" s="75"/>
      <c r="BA2679" s="75"/>
    </row>
    <row r="2680" spans="48:53">
      <c r="AV2680" s="203"/>
      <c r="AW2680" s="75"/>
      <c r="AX2680" s="75"/>
      <c r="AY2680" s="94"/>
      <c r="AZ2680" s="75"/>
      <c r="BA2680" s="75"/>
    </row>
    <row r="2681" spans="48:53">
      <c r="AV2681" s="203"/>
      <c r="AW2681" s="75"/>
      <c r="AX2681" s="75"/>
      <c r="AY2681" s="94"/>
      <c r="AZ2681" s="75"/>
      <c r="BA2681" s="75"/>
    </row>
    <row r="2682" spans="48:53">
      <c r="AV2682" s="203"/>
      <c r="AW2682" s="75"/>
      <c r="AX2682" s="75"/>
      <c r="AY2682" s="94"/>
      <c r="AZ2682" s="75"/>
      <c r="BA2682" s="75"/>
    </row>
    <row r="2683" spans="48:53">
      <c r="AV2683" s="203"/>
      <c r="AW2683" s="75"/>
      <c r="AX2683" s="75"/>
      <c r="AY2683" s="94"/>
      <c r="AZ2683" s="75"/>
      <c r="BA2683" s="75"/>
    </row>
    <row r="2684" spans="48:53">
      <c r="AV2684" s="203"/>
      <c r="AW2684" s="75"/>
      <c r="AX2684" s="75"/>
      <c r="AY2684" s="94"/>
      <c r="AZ2684" s="75"/>
      <c r="BA2684" s="75"/>
    </row>
    <row r="2685" spans="48:53">
      <c r="AV2685" s="203"/>
      <c r="AW2685" s="75"/>
      <c r="AX2685" s="75"/>
      <c r="AY2685" s="94"/>
      <c r="AZ2685" s="75"/>
      <c r="BA2685" s="75"/>
    </row>
    <row r="2686" spans="48:53">
      <c r="AV2686" s="203"/>
      <c r="AW2686" s="75"/>
      <c r="AX2686" s="75"/>
      <c r="AY2686" s="94"/>
      <c r="AZ2686" s="75"/>
      <c r="BA2686" s="75"/>
    </row>
    <row r="2687" spans="48:53">
      <c r="AV2687" s="203"/>
      <c r="AW2687" s="75"/>
      <c r="AX2687" s="75"/>
      <c r="AY2687" s="94"/>
      <c r="AZ2687" s="75"/>
      <c r="BA2687" s="75"/>
    </row>
    <row r="2688" spans="48:53">
      <c r="AV2688" s="203"/>
      <c r="AW2688" s="75"/>
      <c r="AX2688" s="75"/>
      <c r="AY2688" s="94"/>
      <c r="AZ2688" s="75"/>
      <c r="BA2688" s="75"/>
    </row>
    <row r="2689" spans="48:53">
      <c r="AV2689" s="203"/>
      <c r="AW2689" s="75"/>
      <c r="AX2689" s="75"/>
      <c r="AY2689" s="94"/>
      <c r="AZ2689" s="75"/>
      <c r="BA2689" s="75"/>
    </row>
    <row r="2690" spans="48:53">
      <c r="AV2690" s="203"/>
      <c r="AW2690" s="75"/>
      <c r="AX2690" s="75"/>
      <c r="AY2690" s="94"/>
      <c r="AZ2690" s="75"/>
      <c r="BA2690" s="75"/>
    </row>
    <row r="2691" spans="48:53">
      <c r="AV2691" s="203"/>
      <c r="AW2691" s="75"/>
      <c r="AX2691" s="75"/>
      <c r="AY2691" s="94"/>
      <c r="AZ2691" s="75"/>
      <c r="BA2691" s="75"/>
    </row>
    <row r="2692" spans="48:53">
      <c r="AV2692" s="203"/>
      <c r="AW2692" s="75"/>
      <c r="AX2692" s="75"/>
      <c r="AY2692" s="94"/>
      <c r="AZ2692" s="75"/>
      <c r="BA2692" s="75"/>
    </row>
    <row r="2693" spans="48:53">
      <c r="AV2693" s="203"/>
      <c r="AW2693" s="75"/>
      <c r="AX2693" s="75"/>
      <c r="AY2693" s="94"/>
      <c r="AZ2693" s="75"/>
      <c r="BA2693" s="75"/>
    </row>
    <row r="2694" spans="48:53">
      <c r="AV2694" s="203"/>
      <c r="AW2694" s="75"/>
      <c r="AX2694" s="75"/>
      <c r="AY2694" s="94"/>
      <c r="AZ2694" s="75"/>
      <c r="BA2694" s="75"/>
    </row>
    <row r="2695" spans="48:53">
      <c r="AV2695" s="203"/>
      <c r="AW2695" s="75"/>
      <c r="AX2695" s="75"/>
      <c r="AY2695" s="94"/>
      <c r="AZ2695" s="75"/>
      <c r="BA2695" s="75"/>
    </row>
    <row r="2696" spans="48:53">
      <c r="AV2696" s="203"/>
      <c r="AW2696" s="75"/>
      <c r="AX2696" s="75"/>
      <c r="AY2696" s="94"/>
      <c r="AZ2696" s="75"/>
      <c r="BA2696" s="75"/>
    </row>
    <row r="2697" spans="48:53">
      <c r="AV2697" s="203"/>
      <c r="AW2697" s="75"/>
      <c r="AX2697" s="75"/>
      <c r="AY2697" s="94"/>
      <c r="AZ2697" s="75"/>
      <c r="BA2697" s="75"/>
    </row>
    <row r="2698" spans="48:53">
      <c r="AV2698" s="203"/>
      <c r="AW2698" s="75"/>
      <c r="AX2698" s="75"/>
      <c r="AY2698" s="94"/>
      <c r="AZ2698" s="75"/>
      <c r="BA2698" s="75"/>
    </row>
    <row r="2699" spans="48:53">
      <c r="AV2699" s="203"/>
      <c r="AW2699" s="75"/>
      <c r="AX2699" s="75"/>
      <c r="AY2699" s="94"/>
      <c r="AZ2699" s="75"/>
      <c r="BA2699" s="75"/>
    </row>
    <row r="2700" spans="48:53">
      <c r="AV2700" s="203"/>
      <c r="AW2700" s="75"/>
      <c r="AX2700" s="75"/>
      <c r="AY2700" s="94"/>
      <c r="AZ2700" s="75"/>
      <c r="BA2700" s="75"/>
    </row>
    <row r="2701" spans="48:53">
      <c r="AV2701" s="203"/>
      <c r="AW2701" s="75"/>
      <c r="AX2701" s="75"/>
      <c r="AY2701" s="94"/>
      <c r="AZ2701" s="75"/>
      <c r="BA2701" s="75"/>
    </row>
    <row r="2702" spans="48:53">
      <c r="AV2702" s="203"/>
      <c r="AW2702" s="75"/>
      <c r="AX2702" s="75"/>
      <c r="AY2702" s="94"/>
      <c r="AZ2702" s="75"/>
      <c r="BA2702" s="75"/>
    </row>
    <row r="2703" spans="48:53">
      <c r="AV2703" s="203"/>
      <c r="AW2703" s="75"/>
      <c r="AX2703" s="75"/>
      <c r="AY2703" s="94"/>
      <c r="AZ2703" s="75"/>
      <c r="BA2703" s="75"/>
    </row>
    <row r="2704" spans="48:53">
      <c r="AV2704" s="203"/>
      <c r="AW2704" s="75"/>
      <c r="AX2704" s="75"/>
      <c r="AY2704" s="94"/>
      <c r="AZ2704" s="75"/>
      <c r="BA2704" s="75"/>
    </row>
    <row r="2705" spans="48:53">
      <c r="AV2705" s="203"/>
      <c r="AW2705" s="75"/>
      <c r="AX2705" s="75"/>
      <c r="AY2705" s="94"/>
      <c r="AZ2705" s="75"/>
      <c r="BA2705" s="75"/>
    </row>
    <row r="2706" spans="48:53">
      <c r="AV2706" s="203"/>
      <c r="AW2706" s="75"/>
      <c r="AX2706" s="75"/>
      <c r="AY2706" s="94"/>
      <c r="AZ2706" s="75"/>
      <c r="BA2706" s="75"/>
    </row>
    <row r="2707" spans="48:53">
      <c r="AV2707" s="203"/>
      <c r="AW2707" s="75"/>
      <c r="AX2707" s="75"/>
      <c r="AY2707" s="94"/>
      <c r="AZ2707" s="75"/>
      <c r="BA2707" s="75"/>
    </row>
    <row r="2708" spans="48:53">
      <c r="AV2708" s="203"/>
      <c r="AW2708" s="75"/>
      <c r="AX2708" s="75"/>
      <c r="AY2708" s="94"/>
      <c r="AZ2708" s="75"/>
      <c r="BA2708" s="75"/>
    </row>
    <row r="2709" spans="48:53">
      <c r="AV2709" s="203"/>
      <c r="AW2709" s="75"/>
      <c r="AX2709" s="75"/>
      <c r="AY2709" s="94"/>
      <c r="AZ2709" s="75"/>
      <c r="BA2709" s="75"/>
    </row>
    <row r="2710" spans="48:53">
      <c r="AV2710" s="203"/>
      <c r="AW2710" s="75"/>
      <c r="AX2710" s="75"/>
      <c r="AY2710" s="94"/>
      <c r="AZ2710" s="75"/>
      <c r="BA2710" s="75"/>
    </row>
    <row r="2711" spans="48:53">
      <c r="AV2711" s="203"/>
      <c r="AW2711" s="75"/>
      <c r="AX2711" s="75"/>
      <c r="AY2711" s="94"/>
      <c r="AZ2711" s="75"/>
      <c r="BA2711" s="75"/>
    </row>
    <row r="2712" spans="48:53">
      <c r="AV2712" s="203"/>
      <c r="AW2712" s="75"/>
      <c r="AX2712" s="75"/>
      <c r="AY2712" s="94"/>
      <c r="AZ2712" s="75"/>
      <c r="BA2712" s="75"/>
    </row>
    <row r="2713" spans="48:53">
      <c r="AV2713" s="203"/>
      <c r="AW2713" s="75"/>
      <c r="AX2713" s="75"/>
      <c r="AY2713" s="94"/>
      <c r="AZ2713" s="75"/>
      <c r="BA2713" s="75"/>
    </row>
    <row r="2714" spans="48:53">
      <c r="AV2714" s="203"/>
      <c r="AW2714" s="75"/>
      <c r="AX2714" s="75"/>
      <c r="AY2714" s="94"/>
      <c r="AZ2714" s="75"/>
      <c r="BA2714" s="75"/>
    </row>
    <row r="2715" spans="48:53">
      <c r="AV2715" s="203"/>
      <c r="AW2715" s="75"/>
      <c r="AX2715" s="75"/>
      <c r="AY2715" s="94"/>
      <c r="AZ2715" s="75"/>
      <c r="BA2715" s="75"/>
    </row>
    <row r="2716" spans="48:53">
      <c r="AV2716" s="203"/>
      <c r="AW2716" s="75"/>
      <c r="AX2716" s="75"/>
      <c r="AY2716" s="94"/>
      <c r="AZ2716" s="75"/>
      <c r="BA2716" s="75"/>
    </row>
    <row r="2717" spans="48:53">
      <c r="AV2717" s="203"/>
      <c r="AW2717" s="75"/>
      <c r="AX2717" s="75"/>
      <c r="AY2717" s="94"/>
      <c r="AZ2717" s="75"/>
      <c r="BA2717" s="75"/>
    </row>
    <row r="2718" spans="48:53">
      <c r="AV2718" s="203"/>
      <c r="AW2718" s="75"/>
      <c r="AX2718" s="75"/>
      <c r="AY2718" s="94"/>
      <c r="AZ2718" s="75"/>
      <c r="BA2718" s="75"/>
    </row>
    <row r="2719" spans="48:53">
      <c r="AV2719" s="203"/>
      <c r="AW2719" s="75"/>
      <c r="AX2719" s="75"/>
      <c r="AY2719" s="94"/>
      <c r="AZ2719" s="75"/>
      <c r="BA2719" s="75"/>
    </row>
    <row r="2720" spans="48:53">
      <c r="AV2720" s="203"/>
      <c r="AW2720" s="75"/>
      <c r="AX2720" s="75"/>
      <c r="AY2720" s="94"/>
      <c r="AZ2720" s="75"/>
      <c r="BA2720" s="75"/>
    </row>
    <row r="2721" spans="48:53">
      <c r="AV2721" s="203"/>
      <c r="AW2721" s="75"/>
      <c r="AX2721" s="75"/>
      <c r="AY2721" s="94"/>
      <c r="AZ2721" s="75"/>
      <c r="BA2721" s="75"/>
    </row>
    <row r="2722" spans="48:53">
      <c r="AV2722" s="203"/>
      <c r="AW2722" s="75"/>
      <c r="AX2722" s="75"/>
      <c r="AY2722" s="94"/>
      <c r="AZ2722" s="75"/>
      <c r="BA2722" s="75"/>
    </row>
    <row r="2723" spans="48:53">
      <c r="AV2723" s="203"/>
      <c r="AW2723" s="75"/>
      <c r="AX2723" s="75"/>
      <c r="AY2723" s="94"/>
      <c r="AZ2723" s="75"/>
      <c r="BA2723" s="75"/>
    </row>
    <row r="2724" spans="48:53">
      <c r="AV2724" s="203"/>
      <c r="AW2724" s="75"/>
      <c r="AX2724" s="75"/>
      <c r="AY2724" s="94"/>
      <c r="AZ2724" s="75"/>
      <c r="BA2724" s="75"/>
    </row>
    <row r="2725" spans="48:53">
      <c r="AV2725" s="203"/>
      <c r="AW2725" s="75"/>
      <c r="AX2725" s="75"/>
      <c r="AY2725" s="94"/>
      <c r="AZ2725" s="75"/>
      <c r="BA2725" s="75"/>
    </row>
    <row r="2726" spans="48:53">
      <c r="AV2726" s="203"/>
      <c r="AW2726" s="75"/>
      <c r="AX2726" s="75"/>
      <c r="AY2726" s="94"/>
      <c r="AZ2726" s="75"/>
      <c r="BA2726" s="75"/>
    </row>
    <row r="2727" spans="48:53">
      <c r="AV2727" s="203"/>
      <c r="AW2727" s="75"/>
      <c r="AX2727" s="75"/>
      <c r="AY2727" s="94"/>
      <c r="AZ2727" s="75"/>
      <c r="BA2727" s="75"/>
    </row>
    <row r="2728" spans="48:53">
      <c r="AV2728" s="203"/>
      <c r="AW2728" s="75"/>
      <c r="AX2728" s="75"/>
      <c r="AY2728" s="94"/>
      <c r="AZ2728" s="75"/>
      <c r="BA2728" s="75"/>
    </row>
    <row r="2729" spans="48:53">
      <c r="AV2729" s="203"/>
      <c r="AW2729" s="75"/>
      <c r="AX2729" s="75"/>
      <c r="AY2729" s="94"/>
      <c r="AZ2729" s="75"/>
      <c r="BA2729" s="75"/>
    </row>
    <row r="2730" spans="48:53">
      <c r="AV2730" s="203"/>
      <c r="AW2730" s="75"/>
      <c r="AX2730" s="75"/>
      <c r="AY2730" s="94"/>
      <c r="AZ2730" s="75"/>
      <c r="BA2730" s="75"/>
    </row>
    <row r="2731" spans="48:53">
      <c r="AV2731" s="203"/>
      <c r="AW2731" s="75"/>
      <c r="AX2731" s="75"/>
      <c r="AY2731" s="94"/>
      <c r="AZ2731" s="75"/>
      <c r="BA2731" s="75"/>
    </row>
    <row r="2732" spans="48:53">
      <c r="AV2732" s="203"/>
      <c r="AW2732" s="75"/>
      <c r="AX2732" s="75"/>
      <c r="AY2732" s="94"/>
      <c r="AZ2732" s="75"/>
      <c r="BA2732" s="75"/>
    </row>
    <row r="2733" spans="48:53">
      <c r="AV2733" s="203"/>
      <c r="AW2733" s="75"/>
      <c r="AX2733" s="75"/>
      <c r="AY2733" s="94"/>
      <c r="AZ2733" s="75"/>
      <c r="BA2733" s="75"/>
    </row>
    <row r="2734" spans="48:53">
      <c r="AV2734" s="203"/>
      <c r="AW2734" s="75"/>
      <c r="AX2734" s="75"/>
      <c r="AY2734" s="94"/>
      <c r="AZ2734" s="75"/>
      <c r="BA2734" s="75"/>
    </row>
    <row r="2735" spans="48:53">
      <c r="AV2735" s="203"/>
      <c r="AW2735" s="75"/>
      <c r="AX2735" s="75"/>
      <c r="AY2735" s="94"/>
      <c r="AZ2735" s="75"/>
      <c r="BA2735" s="75"/>
    </row>
    <row r="2736" spans="48:53">
      <c r="AV2736" s="203"/>
      <c r="AW2736" s="75"/>
      <c r="AX2736" s="75"/>
      <c r="AY2736" s="94"/>
      <c r="AZ2736" s="75"/>
      <c r="BA2736" s="75"/>
    </row>
    <row r="2737" spans="48:53">
      <c r="AV2737" s="203"/>
      <c r="AW2737" s="75"/>
      <c r="AX2737" s="75"/>
      <c r="AY2737" s="94"/>
      <c r="AZ2737" s="75"/>
      <c r="BA2737" s="75"/>
    </row>
    <row r="2738" spans="48:53">
      <c r="AV2738" s="203"/>
      <c r="AW2738" s="75"/>
      <c r="AX2738" s="75"/>
      <c r="AY2738" s="94"/>
      <c r="AZ2738" s="75"/>
      <c r="BA2738" s="75"/>
    </row>
    <row r="2739" spans="48:53">
      <c r="AV2739" s="203"/>
      <c r="AW2739" s="75"/>
      <c r="AX2739" s="75"/>
      <c r="AY2739" s="94"/>
      <c r="AZ2739" s="75"/>
      <c r="BA2739" s="75"/>
    </row>
    <row r="2740" spans="48:53">
      <c r="AV2740" s="203"/>
      <c r="AW2740" s="75"/>
      <c r="AX2740" s="75"/>
      <c r="AY2740" s="94"/>
      <c r="AZ2740" s="75"/>
      <c r="BA2740" s="75"/>
    </row>
    <row r="2741" spans="48:53">
      <c r="AV2741" s="203"/>
      <c r="AW2741" s="75"/>
      <c r="AX2741" s="75"/>
      <c r="AY2741" s="94"/>
      <c r="AZ2741" s="75"/>
      <c r="BA2741" s="75"/>
    </row>
    <row r="2742" spans="48:53">
      <c r="AV2742" s="203"/>
      <c r="AW2742" s="75"/>
      <c r="AX2742" s="75"/>
      <c r="AY2742" s="94"/>
      <c r="AZ2742" s="75"/>
      <c r="BA2742" s="75"/>
    </row>
    <row r="2743" spans="48:53">
      <c r="AV2743" s="203"/>
      <c r="AW2743" s="75"/>
      <c r="AX2743" s="75"/>
      <c r="AY2743" s="94"/>
      <c r="AZ2743" s="75"/>
      <c r="BA2743" s="75"/>
    </row>
    <row r="2744" spans="48:53">
      <c r="AV2744" s="203"/>
      <c r="AW2744" s="75"/>
      <c r="AX2744" s="75"/>
      <c r="AY2744" s="94"/>
      <c r="AZ2744" s="75"/>
      <c r="BA2744" s="75"/>
    </row>
    <row r="2745" spans="48:53">
      <c r="AV2745" s="203"/>
      <c r="AW2745" s="75"/>
      <c r="AX2745" s="75"/>
      <c r="AY2745" s="94"/>
      <c r="AZ2745" s="75"/>
      <c r="BA2745" s="75"/>
    </row>
    <row r="2746" spans="48:53">
      <c r="AV2746" s="203"/>
      <c r="AW2746" s="75"/>
      <c r="AX2746" s="75"/>
      <c r="AY2746" s="94"/>
      <c r="AZ2746" s="75"/>
      <c r="BA2746" s="75"/>
    </row>
    <row r="2747" spans="48:53">
      <c r="AV2747" s="203"/>
      <c r="AW2747" s="75"/>
      <c r="AX2747" s="75"/>
      <c r="AY2747" s="94"/>
      <c r="AZ2747" s="75"/>
      <c r="BA2747" s="75"/>
    </row>
    <row r="2748" spans="48:53">
      <c r="AV2748" s="203"/>
      <c r="AW2748" s="75"/>
      <c r="AX2748" s="75"/>
      <c r="AY2748" s="94"/>
      <c r="AZ2748" s="75"/>
      <c r="BA2748" s="75"/>
    </row>
    <row r="2749" spans="48:53">
      <c r="AV2749" s="203"/>
      <c r="AW2749" s="75"/>
      <c r="AX2749" s="75"/>
      <c r="AY2749" s="94"/>
      <c r="AZ2749" s="75"/>
      <c r="BA2749" s="75"/>
    </row>
    <row r="2750" spans="48:53">
      <c r="AV2750" s="203"/>
      <c r="AW2750" s="75"/>
      <c r="AX2750" s="75"/>
      <c r="AY2750" s="94"/>
      <c r="AZ2750" s="75"/>
      <c r="BA2750" s="75"/>
    </row>
    <row r="2751" spans="48:53">
      <c r="AV2751" s="203"/>
      <c r="AW2751" s="75"/>
      <c r="AX2751" s="75"/>
      <c r="AY2751" s="94"/>
      <c r="AZ2751" s="75"/>
      <c r="BA2751" s="75"/>
    </row>
    <row r="2752" spans="48:53">
      <c r="AV2752" s="203"/>
      <c r="AW2752" s="75"/>
      <c r="AX2752" s="75"/>
      <c r="AY2752" s="94"/>
      <c r="AZ2752" s="75"/>
      <c r="BA2752" s="75"/>
    </row>
    <row r="2753" spans="48:53">
      <c r="AV2753" s="203"/>
      <c r="AW2753" s="75"/>
      <c r="AX2753" s="75"/>
      <c r="AY2753" s="94"/>
      <c r="AZ2753" s="75"/>
      <c r="BA2753" s="75"/>
    </row>
    <row r="2754" spans="48:53">
      <c r="AV2754" s="203"/>
      <c r="AW2754" s="75"/>
      <c r="AX2754" s="75"/>
      <c r="AY2754" s="94"/>
      <c r="AZ2754" s="75"/>
      <c r="BA2754" s="75"/>
    </row>
    <row r="2755" spans="48:53">
      <c r="AV2755" s="203"/>
      <c r="AW2755" s="75"/>
      <c r="AX2755" s="75"/>
      <c r="AY2755" s="94"/>
      <c r="AZ2755" s="75"/>
      <c r="BA2755" s="75"/>
    </row>
    <row r="2756" spans="48:53">
      <c r="AV2756" s="203"/>
      <c r="AW2756" s="75"/>
      <c r="AX2756" s="75"/>
      <c r="AY2756" s="94"/>
      <c r="AZ2756" s="75"/>
      <c r="BA2756" s="75"/>
    </row>
    <row r="2757" spans="48:53">
      <c r="AV2757" s="203"/>
      <c r="AW2757" s="75"/>
      <c r="AX2757" s="75"/>
      <c r="AY2757" s="94"/>
      <c r="AZ2757" s="75"/>
      <c r="BA2757" s="75"/>
    </row>
    <row r="2758" spans="48:53">
      <c r="AV2758" s="203"/>
      <c r="AW2758" s="75"/>
      <c r="AX2758" s="75"/>
      <c r="AY2758" s="94"/>
      <c r="AZ2758" s="75"/>
      <c r="BA2758" s="75"/>
    </row>
    <row r="2759" spans="48:53">
      <c r="AV2759" s="203"/>
      <c r="AW2759" s="75"/>
      <c r="AX2759" s="75"/>
      <c r="AY2759" s="94"/>
      <c r="AZ2759" s="75"/>
      <c r="BA2759" s="75"/>
    </row>
    <row r="2760" spans="48:53">
      <c r="AV2760" s="203"/>
      <c r="AW2760" s="75"/>
      <c r="AX2760" s="75"/>
      <c r="AY2760" s="94"/>
      <c r="AZ2760" s="75"/>
      <c r="BA2760" s="75"/>
    </row>
    <row r="2761" spans="48:53">
      <c r="AV2761" s="203"/>
      <c r="AW2761" s="75"/>
      <c r="AX2761" s="75"/>
      <c r="AY2761" s="94"/>
      <c r="AZ2761" s="75"/>
      <c r="BA2761" s="75"/>
    </row>
    <row r="2762" spans="48:53">
      <c r="AV2762" s="203"/>
      <c r="AW2762" s="75"/>
      <c r="AX2762" s="75"/>
      <c r="AY2762" s="94"/>
      <c r="AZ2762" s="75"/>
      <c r="BA2762" s="75"/>
    </row>
    <row r="2763" spans="48:53">
      <c r="AV2763" s="203"/>
      <c r="AW2763" s="75"/>
      <c r="AX2763" s="75"/>
      <c r="AY2763" s="94"/>
      <c r="AZ2763" s="75"/>
      <c r="BA2763" s="75"/>
    </row>
    <row r="2764" spans="48:53">
      <c r="AV2764" s="203"/>
      <c r="AW2764" s="75"/>
      <c r="AX2764" s="75"/>
      <c r="AY2764" s="94"/>
      <c r="AZ2764" s="75"/>
      <c r="BA2764" s="75"/>
    </row>
    <row r="2765" spans="48:53">
      <c r="AV2765" s="203"/>
      <c r="AW2765" s="75"/>
      <c r="AX2765" s="75"/>
      <c r="AY2765" s="94"/>
      <c r="AZ2765" s="75"/>
      <c r="BA2765" s="75"/>
    </row>
    <row r="2766" spans="48:53">
      <c r="AV2766" s="203"/>
      <c r="AW2766" s="75"/>
      <c r="AX2766" s="75"/>
      <c r="AY2766" s="94"/>
      <c r="AZ2766" s="75"/>
      <c r="BA2766" s="75"/>
    </row>
    <row r="2767" spans="48:53">
      <c r="AV2767" s="203"/>
      <c r="AW2767" s="75"/>
      <c r="AX2767" s="75"/>
      <c r="AY2767" s="94"/>
      <c r="AZ2767" s="75"/>
      <c r="BA2767" s="75"/>
    </row>
    <row r="2768" spans="48:53">
      <c r="AV2768" s="203"/>
      <c r="AW2768" s="75"/>
      <c r="AX2768" s="75"/>
      <c r="AY2768" s="94"/>
      <c r="AZ2768" s="75"/>
      <c r="BA2768" s="75"/>
    </row>
    <row r="2769" spans="48:53">
      <c r="AV2769" s="203"/>
      <c r="AW2769" s="75"/>
      <c r="AX2769" s="75"/>
      <c r="AY2769" s="94"/>
      <c r="AZ2769" s="75"/>
      <c r="BA2769" s="75"/>
    </row>
    <row r="2770" spans="48:53">
      <c r="AV2770" s="203"/>
      <c r="AW2770" s="75"/>
      <c r="AX2770" s="75"/>
      <c r="AY2770" s="94"/>
      <c r="AZ2770" s="75"/>
      <c r="BA2770" s="75"/>
    </row>
    <row r="2771" spans="48:53">
      <c r="AV2771" s="203"/>
      <c r="AW2771" s="75"/>
      <c r="AX2771" s="75"/>
      <c r="AY2771" s="94"/>
      <c r="AZ2771" s="75"/>
      <c r="BA2771" s="75"/>
    </row>
    <row r="2772" spans="48:53">
      <c r="AV2772" s="203"/>
      <c r="AW2772" s="75"/>
      <c r="AX2772" s="75"/>
      <c r="AY2772" s="94"/>
      <c r="AZ2772" s="75"/>
      <c r="BA2772" s="75"/>
    </row>
    <row r="2773" spans="48:53">
      <c r="AV2773" s="203"/>
      <c r="AW2773" s="75"/>
      <c r="AX2773" s="75"/>
      <c r="AY2773" s="94"/>
      <c r="AZ2773" s="75"/>
      <c r="BA2773" s="75"/>
    </row>
    <row r="2774" spans="48:53">
      <c r="AV2774" s="203"/>
      <c r="AW2774" s="75"/>
      <c r="AX2774" s="75"/>
      <c r="AY2774" s="94"/>
      <c r="AZ2774" s="75"/>
      <c r="BA2774" s="75"/>
    </row>
    <row r="2775" spans="48:53">
      <c r="AV2775" s="203"/>
      <c r="AW2775" s="75"/>
      <c r="AX2775" s="75"/>
      <c r="AY2775" s="94"/>
      <c r="AZ2775" s="75"/>
      <c r="BA2775" s="75"/>
    </row>
    <row r="2776" spans="48:53">
      <c r="AV2776" s="203"/>
      <c r="AW2776" s="75"/>
      <c r="AX2776" s="75"/>
      <c r="AY2776" s="94"/>
      <c r="AZ2776" s="75"/>
      <c r="BA2776" s="75"/>
    </row>
    <row r="2777" spans="48:53">
      <c r="AV2777" s="203"/>
      <c r="AW2777" s="75"/>
      <c r="AX2777" s="75"/>
      <c r="AY2777" s="94"/>
      <c r="AZ2777" s="75"/>
      <c r="BA2777" s="75"/>
    </row>
    <row r="2778" spans="48:53">
      <c r="AV2778" s="203"/>
      <c r="AW2778" s="75"/>
      <c r="AX2778" s="75"/>
      <c r="AY2778" s="94"/>
      <c r="AZ2778" s="75"/>
      <c r="BA2778" s="75"/>
    </row>
    <row r="2779" spans="48:53">
      <c r="AV2779" s="203"/>
      <c r="AW2779" s="75"/>
      <c r="AX2779" s="75"/>
      <c r="AY2779" s="94"/>
      <c r="AZ2779" s="75"/>
      <c r="BA2779" s="75"/>
    </row>
    <row r="2780" spans="48:53">
      <c r="AV2780" s="203"/>
      <c r="AW2780" s="75"/>
      <c r="AX2780" s="75"/>
      <c r="AY2780" s="94"/>
      <c r="AZ2780" s="75"/>
      <c r="BA2780" s="75"/>
    </row>
    <row r="2781" spans="48:53">
      <c r="AV2781" s="203"/>
      <c r="AW2781" s="75"/>
      <c r="AX2781" s="75"/>
      <c r="AY2781" s="94"/>
      <c r="AZ2781" s="75"/>
      <c r="BA2781" s="75"/>
    </row>
    <row r="2782" spans="48:53">
      <c r="AV2782" s="203"/>
      <c r="AW2782" s="75"/>
      <c r="AX2782" s="75"/>
      <c r="AY2782" s="94"/>
      <c r="AZ2782" s="75"/>
      <c r="BA2782" s="75"/>
    </row>
    <row r="2783" spans="48:53">
      <c r="AV2783" s="203"/>
      <c r="AW2783" s="75"/>
      <c r="AX2783" s="75"/>
      <c r="AY2783" s="94"/>
      <c r="AZ2783" s="75"/>
      <c r="BA2783" s="75"/>
    </row>
    <row r="2784" spans="48:53">
      <c r="AV2784" s="203"/>
      <c r="AW2784" s="75"/>
      <c r="AX2784" s="75"/>
      <c r="AY2784" s="94"/>
      <c r="AZ2784" s="75"/>
      <c r="BA2784" s="75"/>
    </row>
    <row r="2785" spans="48:53">
      <c r="AV2785" s="203"/>
      <c r="AW2785" s="75"/>
      <c r="AX2785" s="75"/>
      <c r="AY2785" s="94"/>
      <c r="AZ2785" s="75"/>
      <c r="BA2785" s="75"/>
    </row>
    <row r="2786" spans="48:53">
      <c r="AV2786" s="203"/>
      <c r="AW2786" s="75"/>
      <c r="AX2786" s="75"/>
      <c r="AY2786" s="94"/>
      <c r="AZ2786" s="75"/>
      <c r="BA2786" s="75"/>
    </row>
    <row r="2787" spans="48:53">
      <c r="AV2787" s="203"/>
      <c r="AW2787" s="75"/>
      <c r="AX2787" s="75"/>
      <c r="AY2787" s="94"/>
      <c r="AZ2787" s="75"/>
      <c r="BA2787" s="75"/>
    </row>
    <row r="2788" spans="48:53">
      <c r="AV2788" s="203"/>
      <c r="AW2788" s="75"/>
      <c r="AX2788" s="75"/>
      <c r="AY2788" s="94"/>
      <c r="AZ2788" s="75"/>
      <c r="BA2788" s="75"/>
    </row>
    <row r="2789" spans="48:53">
      <c r="AV2789" s="203"/>
      <c r="AW2789" s="75"/>
      <c r="AX2789" s="75"/>
      <c r="AY2789" s="94"/>
      <c r="AZ2789" s="75"/>
      <c r="BA2789" s="75"/>
    </row>
    <row r="2790" spans="48:53">
      <c r="AV2790" s="203"/>
      <c r="AW2790" s="75"/>
      <c r="AX2790" s="75"/>
      <c r="AY2790" s="94"/>
      <c r="AZ2790" s="75"/>
      <c r="BA2790" s="75"/>
    </row>
    <row r="2791" spans="48:53">
      <c r="AV2791" s="203"/>
      <c r="AW2791" s="75"/>
      <c r="AX2791" s="75"/>
      <c r="AY2791" s="94"/>
      <c r="AZ2791" s="75"/>
      <c r="BA2791" s="75"/>
    </row>
    <row r="2792" spans="48:53">
      <c r="AV2792" s="203"/>
      <c r="AW2792" s="75"/>
      <c r="AX2792" s="75"/>
      <c r="AY2792" s="94"/>
      <c r="AZ2792" s="75"/>
      <c r="BA2792" s="75"/>
    </row>
    <row r="2793" spans="48:53">
      <c r="AV2793" s="203"/>
      <c r="AW2793" s="75"/>
      <c r="AX2793" s="75"/>
      <c r="AY2793" s="94"/>
      <c r="AZ2793" s="75"/>
      <c r="BA2793" s="75"/>
    </row>
    <row r="2794" spans="48:53">
      <c r="AV2794" s="203"/>
      <c r="AW2794" s="75"/>
      <c r="AX2794" s="75"/>
      <c r="AY2794" s="94"/>
      <c r="AZ2794" s="75"/>
      <c r="BA2794" s="75"/>
    </row>
    <row r="2795" spans="48:53">
      <c r="AV2795" s="203"/>
      <c r="AW2795" s="75"/>
      <c r="AX2795" s="75"/>
      <c r="AY2795" s="94"/>
      <c r="AZ2795" s="75"/>
      <c r="BA2795" s="75"/>
    </row>
    <row r="2796" spans="48:53">
      <c r="AV2796" s="203"/>
      <c r="AW2796" s="75"/>
      <c r="AX2796" s="75"/>
      <c r="AY2796" s="94"/>
      <c r="AZ2796" s="75"/>
      <c r="BA2796" s="75"/>
    </row>
    <row r="2797" spans="48:53">
      <c r="AV2797" s="203"/>
      <c r="AW2797" s="75"/>
      <c r="AX2797" s="75"/>
      <c r="AY2797" s="94"/>
      <c r="AZ2797" s="75"/>
      <c r="BA2797" s="75"/>
    </row>
    <row r="2798" spans="48:53">
      <c r="AV2798" s="203"/>
      <c r="AW2798" s="75"/>
      <c r="AX2798" s="75"/>
      <c r="AY2798" s="94"/>
      <c r="AZ2798" s="75"/>
      <c r="BA2798" s="75"/>
    </row>
    <row r="2799" spans="48:53">
      <c r="AV2799" s="203"/>
      <c r="AW2799" s="75"/>
      <c r="AX2799" s="75"/>
      <c r="AY2799" s="94"/>
      <c r="AZ2799" s="75"/>
      <c r="BA2799" s="75"/>
    </row>
    <row r="2800" spans="48:53">
      <c r="AV2800" s="203"/>
      <c r="AW2800" s="75"/>
      <c r="AX2800" s="75"/>
      <c r="AY2800" s="94"/>
      <c r="AZ2800" s="75"/>
      <c r="BA2800" s="75"/>
    </row>
    <row r="2801" spans="48:53">
      <c r="AV2801" s="203"/>
      <c r="AW2801" s="75"/>
      <c r="AX2801" s="75"/>
      <c r="AY2801" s="94"/>
      <c r="AZ2801" s="75"/>
      <c r="BA2801" s="75"/>
    </row>
    <row r="2802" spans="48:53">
      <c r="AV2802" s="203"/>
      <c r="AW2802" s="75"/>
      <c r="AX2802" s="75"/>
      <c r="AY2802" s="94"/>
      <c r="AZ2802" s="75"/>
      <c r="BA2802" s="75"/>
    </row>
    <row r="2803" spans="48:53">
      <c r="AV2803" s="203"/>
      <c r="AW2803" s="75"/>
      <c r="AX2803" s="75"/>
      <c r="AY2803" s="94"/>
      <c r="AZ2803" s="75"/>
      <c r="BA2803" s="75"/>
    </row>
    <row r="2804" spans="48:53">
      <c r="AV2804" s="203"/>
      <c r="AW2804" s="75"/>
      <c r="AX2804" s="75"/>
      <c r="AY2804" s="94"/>
      <c r="AZ2804" s="75"/>
      <c r="BA2804" s="75"/>
    </row>
    <row r="2805" spans="48:53">
      <c r="AV2805" s="203"/>
      <c r="AW2805" s="75"/>
      <c r="AX2805" s="75"/>
      <c r="AY2805" s="94"/>
      <c r="AZ2805" s="75"/>
      <c r="BA2805" s="75"/>
    </row>
    <row r="2806" spans="48:53">
      <c r="AV2806" s="203"/>
      <c r="AW2806" s="75"/>
      <c r="AX2806" s="75"/>
      <c r="AY2806" s="94"/>
      <c r="AZ2806" s="75"/>
      <c r="BA2806" s="75"/>
    </row>
    <row r="2807" spans="48:53">
      <c r="AV2807" s="203"/>
      <c r="AW2807" s="75"/>
      <c r="AX2807" s="75"/>
      <c r="AY2807" s="94"/>
      <c r="AZ2807" s="75"/>
      <c r="BA2807" s="75"/>
    </row>
    <row r="2808" spans="48:53">
      <c r="AV2808" s="203"/>
      <c r="AW2808" s="75"/>
      <c r="AX2808" s="75"/>
      <c r="AY2808" s="94"/>
      <c r="AZ2808" s="75"/>
      <c r="BA2808" s="75"/>
    </row>
    <row r="2809" spans="48:53">
      <c r="AV2809" s="203"/>
      <c r="AW2809" s="75"/>
      <c r="AX2809" s="75"/>
      <c r="AY2809" s="94"/>
      <c r="AZ2809" s="75"/>
      <c r="BA2809" s="75"/>
    </row>
    <row r="2810" spans="48:53">
      <c r="AV2810" s="203"/>
      <c r="AW2810" s="75"/>
      <c r="AX2810" s="75"/>
      <c r="AY2810" s="94"/>
      <c r="AZ2810" s="75"/>
      <c r="BA2810" s="75"/>
    </row>
    <row r="2811" spans="48:53">
      <c r="AV2811" s="203"/>
      <c r="AW2811" s="75"/>
      <c r="AX2811" s="75"/>
      <c r="AY2811" s="94"/>
      <c r="AZ2811" s="75"/>
      <c r="BA2811" s="75"/>
    </row>
    <row r="2812" spans="48:53">
      <c r="AV2812" s="203"/>
      <c r="AW2812" s="75"/>
      <c r="AX2812" s="75"/>
      <c r="AY2812" s="94"/>
      <c r="AZ2812" s="75"/>
      <c r="BA2812" s="75"/>
    </row>
    <row r="2813" spans="48:53">
      <c r="AV2813" s="203"/>
      <c r="AW2813" s="75"/>
      <c r="AX2813" s="75"/>
      <c r="AY2813" s="94"/>
      <c r="AZ2813" s="75"/>
      <c r="BA2813" s="75"/>
    </row>
    <row r="2814" spans="48:53">
      <c r="AV2814" s="203"/>
      <c r="AW2814" s="75"/>
      <c r="AX2814" s="75"/>
      <c r="AY2814" s="94"/>
      <c r="AZ2814" s="75"/>
      <c r="BA2814" s="75"/>
    </row>
    <row r="2815" spans="48:53">
      <c r="AV2815" s="203"/>
      <c r="AW2815" s="75"/>
      <c r="AX2815" s="75"/>
      <c r="AY2815" s="94"/>
      <c r="AZ2815" s="75"/>
      <c r="BA2815" s="75"/>
    </row>
    <row r="2816" spans="48:53">
      <c r="AV2816" s="203"/>
      <c r="AW2816" s="75"/>
      <c r="AX2816" s="75"/>
      <c r="AY2816" s="94"/>
      <c r="AZ2816" s="75"/>
      <c r="BA2816" s="75"/>
    </row>
    <row r="2817" spans="48:53">
      <c r="AV2817" s="203"/>
      <c r="AW2817" s="75"/>
      <c r="AX2817" s="75"/>
      <c r="AY2817" s="94"/>
      <c r="AZ2817" s="75"/>
      <c r="BA2817" s="75"/>
    </row>
    <row r="2818" spans="48:53">
      <c r="AV2818" s="203"/>
      <c r="AW2818" s="75"/>
      <c r="AX2818" s="75"/>
      <c r="AY2818" s="94"/>
      <c r="AZ2818" s="75"/>
      <c r="BA2818" s="75"/>
    </row>
    <row r="2819" spans="48:53">
      <c r="AV2819" s="203"/>
      <c r="AW2819" s="75"/>
      <c r="AX2819" s="75"/>
      <c r="AY2819" s="94"/>
      <c r="AZ2819" s="75"/>
      <c r="BA2819" s="75"/>
    </row>
    <row r="2820" spans="48:53">
      <c r="AV2820" s="203"/>
      <c r="AW2820" s="75"/>
      <c r="AX2820" s="75"/>
      <c r="AY2820" s="94"/>
      <c r="AZ2820" s="75"/>
      <c r="BA2820" s="75"/>
    </row>
    <row r="2821" spans="48:53">
      <c r="AV2821" s="203"/>
      <c r="AW2821" s="75"/>
      <c r="AX2821" s="75"/>
      <c r="AY2821" s="94"/>
      <c r="AZ2821" s="75"/>
      <c r="BA2821" s="75"/>
    </row>
    <row r="2822" spans="48:53">
      <c r="AV2822" s="203"/>
      <c r="AW2822" s="75"/>
      <c r="AX2822" s="75"/>
      <c r="AY2822" s="94"/>
      <c r="AZ2822" s="75"/>
      <c r="BA2822" s="75"/>
    </row>
    <row r="2823" spans="48:53">
      <c r="AV2823" s="203"/>
      <c r="AW2823" s="75"/>
      <c r="AX2823" s="75"/>
      <c r="AY2823" s="94"/>
      <c r="AZ2823" s="75"/>
      <c r="BA2823" s="75"/>
    </row>
    <row r="2824" spans="48:53">
      <c r="AV2824" s="203"/>
      <c r="AW2824" s="75"/>
      <c r="AX2824" s="75"/>
      <c r="AY2824" s="94"/>
      <c r="AZ2824" s="75"/>
      <c r="BA2824" s="75"/>
    </row>
    <row r="2825" spans="48:53">
      <c r="AV2825" s="203"/>
      <c r="AW2825" s="75"/>
      <c r="AX2825" s="75"/>
      <c r="AY2825" s="94"/>
      <c r="AZ2825" s="75"/>
      <c r="BA2825" s="75"/>
    </row>
    <row r="2826" spans="48:53">
      <c r="AV2826" s="203"/>
      <c r="AW2826" s="75"/>
      <c r="AX2826" s="75"/>
      <c r="AY2826" s="94"/>
      <c r="AZ2826" s="75"/>
      <c r="BA2826" s="75"/>
    </row>
    <row r="2827" spans="48:53">
      <c r="AV2827" s="203"/>
      <c r="AW2827" s="75"/>
      <c r="AX2827" s="75"/>
      <c r="AY2827" s="94"/>
      <c r="AZ2827" s="75"/>
      <c r="BA2827" s="75"/>
    </row>
    <row r="2828" spans="48:53">
      <c r="AV2828" s="203"/>
      <c r="AW2828" s="75"/>
      <c r="AX2828" s="75"/>
      <c r="AY2828" s="94"/>
      <c r="AZ2828" s="75"/>
      <c r="BA2828" s="75"/>
    </row>
    <row r="2829" spans="48:53">
      <c r="AV2829" s="203"/>
      <c r="AW2829" s="75"/>
      <c r="AX2829" s="75"/>
      <c r="AY2829" s="94"/>
      <c r="AZ2829" s="75"/>
      <c r="BA2829" s="75"/>
    </row>
    <row r="2830" spans="48:53">
      <c r="AV2830" s="203"/>
      <c r="AW2830" s="75"/>
      <c r="AX2830" s="75"/>
      <c r="AY2830" s="94"/>
      <c r="AZ2830" s="75"/>
      <c r="BA2830" s="75"/>
    </row>
    <row r="2831" spans="48:53">
      <c r="AV2831" s="203"/>
      <c r="AW2831" s="75"/>
      <c r="AX2831" s="75"/>
      <c r="AY2831" s="94"/>
      <c r="AZ2831" s="75"/>
      <c r="BA2831" s="75"/>
    </row>
    <row r="2832" spans="48:53">
      <c r="AV2832" s="203"/>
      <c r="AW2832" s="75"/>
      <c r="AX2832" s="75"/>
      <c r="AY2832" s="94"/>
      <c r="AZ2832" s="75"/>
      <c r="BA2832" s="75"/>
    </row>
    <row r="2833" spans="48:53">
      <c r="AV2833" s="203"/>
      <c r="AW2833" s="75"/>
      <c r="AX2833" s="75"/>
      <c r="AY2833" s="94"/>
      <c r="AZ2833" s="75"/>
      <c r="BA2833" s="75"/>
    </row>
    <row r="2834" spans="48:53">
      <c r="AV2834" s="203"/>
      <c r="AW2834" s="75"/>
      <c r="AX2834" s="75"/>
      <c r="AY2834" s="94"/>
      <c r="AZ2834" s="75"/>
      <c r="BA2834" s="75"/>
    </row>
    <row r="2835" spans="48:53">
      <c r="AV2835" s="203"/>
      <c r="AW2835" s="75"/>
      <c r="AX2835" s="75"/>
      <c r="AY2835" s="94"/>
      <c r="AZ2835" s="75"/>
      <c r="BA2835" s="75"/>
    </row>
    <row r="2836" spans="48:53">
      <c r="AV2836" s="203"/>
      <c r="AW2836" s="75"/>
      <c r="AX2836" s="75"/>
      <c r="AY2836" s="94"/>
      <c r="AZ2836" s="75"/>
      <c r="BA2836" s="75"/>
    </row>
    <row r="2837" spans="48:53">
      <c r="AV2837" s="203"/>
      <c r="AW2837" s="75"/>
      <c r="AX2837" s="75"/>
      <c r="AY2837" s="94"/>
      <c r="AZ2837" s="75"/>
      <c r="BA2837" s="75"/>
    </row>
    <row r="2838" spans="48:53">
      <c r="AV2838" s="203"/>
      <c r="AW2838" s="75"/>
      <c r="AX2838" s="75"/>
      <c r="AY2838" s="94"/>
      <c r="AZ2838" s="75"/>
      <c r="BA2838" s="75"/>
    </row>
    <row r="2839" spans="48:53">
      <c r="AV2839" s="203"/>
      <c r="AW2839" s="75"/>
      <c r="AX2839" s="75"/>
      <c r="AY2839" s="94"/>
      <c r="AZ2839" s="75"/>
      <c r="BA2839" s="75"/>
    </row>
    <row r="2840" spans="48:53">
      <c r="AV2840" s="203"/>
      <c r="AW2840" s="75"/>
      <c r="AX2840" s="75"/>
      <c r="AY2840" s="94"/>
      <c r="AZ2840" s="75"/>
      <c r="BA2840" s="75"/>
    </row>
    <row r="2841" spans="48:53">
      <c r="AV2841" s="203"/>
      <c r="AW2841" s="75"/>
      <c r="AX2841" s="75"/>
      <c r="AY2841" s="94"/>
      <c r="AZ2841" s="75"/>
      <c r="BA2841" s="75"/>
    </row>
    <row r="2842" spans="48:53">
      <c r="AV2842" s="203"/>
      <c r="AW2842" s="75"/>
      <c r="AX2842" s="75"/>
      <c r="AY2842" s="94"/>
      <c r="AZ2842" s="75"/>
      <c r="BA2842" s="75"/>
    </row>
    <row r="2843" spans="48:53">
      <c r="AV2843" s="203"/>
      <c r="AW2843" s="75"/>
      <c r="AX2843" s="75"/>
      <c r="AY2843" s="94"/>
      <c r="AZ2843" s="75"/>
      <c r="BA2843" s="75"/>
    </row>
    <row r="2844" spans="48:53">
      <c r="AV2844" s="203"/>
      <c r="AW2844" s="75"/>
      <c r="AX2844" s="75"/>
      <c r="AY2844" s="94"/>
      <c r="AZ2844" s="75"/>
      <c r="BA2844" s="75"/>
    </row>
    <row r="2845" spans="48:53">
      <c r="AV2845" s="203"/>
      <c r="AW2845" s="75"/>
      <c r="AX2845" s="75"/>
      <c r="AY2845" s="94"/>
      <c r="AZ2845" s="75"/>
      <c r="BA2845" s="75"/>
    </row>
    <row r="2846" spans="48:53">
      <c r="AV2846" s="203"/>
      <c r="AW2846" s="75"/>
      <c r="AX2846" s="75"/>
      <c r="AY2846" s="94"/>
      <c r="AZ2846" s="75"/>
      <c r="BA2846" s="75"/>
    </row>
    <row r="2847" spans="48:53">
      <c r="AV2847" s="203"/>
      <c r="AW2847" s="75"/>
      <c r="AX2847" s="75"/>
      <c r="AY2847" s="94"/>
      <c r="AZ2847" s="75"/>
      <c r="BA2847" s="75"/>
    </row>
    <row r="2848" spans="48:53">
      <c r="AV2848" s="203"/>
      <c r="AW2848" s="75"/>
      <c r="AX2848" s="75"/>
      <c r="AY2848" s="94"/>
      <c r="AZ2848" s="75"/>
      <c r="BA2848" s="75"/>
    </row>
    <row r="2849" spans="48:53">
      <c r="AV2849" s="203"/>
      <c r="AW2849" s="75"/>
      <c r="AX2849" s="75"/>
      <c r="AY2849" s="94"/>
      <c r="AZ2849" s="75"/>
      <c r="BA2849" s="75"/>
    </row>
    <row r="2850" spans="48:53">
      <c r="AV2850" s="203"/>
      <c r="AW2850" s="75"/>
      <c r="AX2850" s="75"/>
      <c r="AY2850" s="94"/>
      <c r="AZ2850" s="75"/>
      <c r="BA2850" s="75"/>
    </row>
    <row r="2851" spans="48:53">
      <c r="AV2851" s="203"/>
      <c r="AW2851" s="75"/>
      <c r="AX2851" s="75"/>
      <c r="AY2851" s="94"/>
      <c r="AZ2851" s="75"/>
      <c r="BA2851" s="75"/>
    </row>
    <row r="2852" spans="48:53">
      <c r="AV2852" s="203"/>
      <c r="AW2852" s="75"/>
      <c r="AX2852" s="75"/>
      <c r="AY2852" s="94"/>
      <c r="AZ2852" s="75"/>
      <c r="BA2852" s="75"/>
    </row>
    <row r="2853" spans="48:53">
      <c r="AV2853" s="203"/>
      <c r="AW2853" s="75"/>
      <c r="AX2853" s="75"/>
      <c r="AY2853" s="94"/>
      <c r="AZ2853" s="75"/>
      <c r="BA2853" s="75"/>
    </row>
    <row r="2854" spans="48:53">
      <c r="AV2854" s="203"/>
      <c r="AW2854" s="75"/>
      <c r="AX2854" s="75"/>
      <c r="AY2854" s="94"/>
      <c r="AZ2854" s="75"/>
      <c r="BA2854" s="75"/>
    </row>
    <row r="2855" spans="48:53">
      <c r="AV2855" s="203"/>
      <c r="AW2855" s="75"/>
      <c r="AX2855" s="75"/>
      <c r="AY2855" s="94"/>
      <c r="AZ2855" s="75"/>
      <c r="BA2855" s="75"/>
    </row>
    <row r="2856" spans="48:53">
      <c r="AV2856" s="203"/>
      <c r="AW2856" s="75"/>
      <c r="AX2856" s="75"/>
      <c r="AY2856" s="94"/>
      <c r="AZ2856" s="75"/>
      <c r="BA2856" s="75"/>
    </row>
    <row r="2857" spans="48:53">
      <c r="AV2857" s="203"/>
      <c r="AW2857" s="75"/>
      <c r="AX2857" s="75"/>
      <c r="AY2857" s="94"/>
      <c r="AZ2857" s="75"/>
      <c r="BA2857" s="75"/>
    </row>
    <row r="2858" spans="48:53">
      <c r="AV2858" s="203"/>
      <c r="AW2858" s="75"/>
      <c r="AX2858" s="75"/>
      <c r="AY2858" s="94"/>
      <c r="AZ2858" s="75"/>
      <c r="BA2858" s="75"/>
    </row>
    <row r="2859" spans="48:53">
      <c r="AV2859" s="203"/>
      <c r="AW2859" s="75"/>
      <c r="AX2859" s="75"/>
      <c r="AY2859" s="94"/>
      <c r="AZ2859" s="75"/>
      <c r="BA2859" s="75"/>
    </row>
    <row r="2860" spans="48:53">
      <c r="AV2860" s="203"/>
      <c r="AW2860" s="75"/>
      <c r="AX2860" s="75"/>
      <c r="AY2860" s="94"/>
      <c r="AZ2860" s="75"/>
      <c r="BA2860" s="75"/>
    </row>
    <row r="2861" spans="48:53">
      <c r="AV2861" s="203"/>
      <c r="AW2861" s="75"/>
      <c r="AX2861" s="75"/>
      <c r="AY2861" s="94"/>
      <c r="AZ2861" s="75"/>
      <c r="BA2861" s="75"/>
    </row>
    <row r="2862" spans="48:53">
      <c r="AV2862" s="203"/>
      <c r="AW2862" s="75"/>
      <c r="AX2862" s="75"/>
      <c r="AY2862" s="94"/>
      <c r="AZ2862" s="75"/>
      <c r="BA2862" s="75"/>
    </row>
    <row r="2863" spans="48:53">
      <c r="AV2863" s="203"/>
      <c r="AW2863" s="75"/>
      <c r="AX2863" s="75"/>
      <c r="AY2863" s="94"/>
      <c r="AZ2863" s="75"/>
      <c r="BA2863" s="75"/>
    </row>
    <row r="2864" spans="48:53">
      <c r="AV2864" s="203"/>
      <c r="AW2864" s="75"/>
      <c r="AX2864" s="75"/>
      <c r="AY2864" s="94"/>
      <c r="AZ2864" s="75"/>
      <c r="BA2864" s="75"/>
    </row>
    <row r="2865" spans="48:53">
      <c r="AV2865" s="203"/>
      <c r="AW2865" s="75"/>
      <c r="AX2865" s="75"/>
      <c r="AY2865" s="94"/>
      <c r="AZ2865" s="75"/>
      <c r="BA2865" s="75"/>
    </row>
    <row r="2866" spans="48:53">
      <c r="AV2866" s="203"/>
      <c r="AW2866" s="75"/>
      <c r="AX2866" s="75"/>
      <c r="AY2866" s="94"/>
      <c r="AZ2866" s="75"/>
      <c r="BA2866" s="75"/>
    </row>
    <row r="2867" spans="48:53">
      <c r="AV2867" s="203"/>
      <c r="AW2867" s="75"/>
      <c r="AX2867" s="75"/>
      <c r="AY2867" s="94"/>
      <c r="AZ2867" s="75"/>
      <c r="BA2867" s="75"/>
    </row>
    <row r="2868" spans="48:53">
      <c r="AV2868" s="203"/>
      <c r="AW2868" s="75"/>
      <c r="AX2868" s="75"/>
      <c r="AY2868" s="94"/>
      <c r="AZ2868" s="75"/>
      <c r="BA2868" s="75"/>
    </row>
    <row r="2869" spans="48:53">
      <c r="AV2869" s="203"/>
      <c r="AW2869" s="75"/>
      <c r="AX2869" s="75"/>
      <c r="AY2869" s="94"/>
      <c r="AZ2869" s="75"/>
      <c r="BA2869" s="75"/>
    </row>
    <row r="2870" spans="48:53">
      <c r="AV2870" s="203"/>
      <c r="AW2870" s="75"/>
      <c r="AX2870" s="75"/>
      <c r="AY2870" s="94"/>
      <c r="AZ2870" s="75"/>
      <c r="BA2870" s="75"/>
    </row>
    <row r="2871" spans="48:53">
      <c r="AV2871" s="203"/>
      <c r="AW2871" s="75"/>
      <c r="AX2871" s="75"/>
      <c r="AY2871" s="94"/>
      <c r="AZ2871" s="75"/>
      <c r="BA2871" s="75"/>
    </row>
    <row r="2872" spans="48:53">
      <c r="AV2872" s="203"/>
      <c r="AW2872" s="75"/>
      <c r="AX2872" s="75"/>
      <c r="AY2872" s="94"/>
      <c r="AZ2872" s="75"/>
      <c r="BA2872" s="75"/>
    </row>
    <row r="2873" spans="48:53">
      <c r="AV2873" s="203"/>
      <c r="AW2873" s="75"/>
      <c r="AX2873" s="75"/>
      <c r="AY2873" s="94"/>
      <c r="AZ2873" s="75"/>
      <c r="BA2873" s="75"/>
    </row>
    <row r="2874" spans="48:53">
      <c r="AV2874" s="203"/>
      <c r="AW2874" s="75"/>
      <c r="AX2874" s="75"/>
      <c r="AY2874" s="94"/>
      <c r="AZ2874" s="75"/>
      <c r="BA2874" s="75"/>
    </row>
    <row r="2875" spans="48:53">
      <c r="AV2875" s="203"/>
      <c r="AW2875" s="75"/>
      <c r="AX2875" s="75"/>
      <c r="AY2875" s="94"/>
      <c r="AZ2875" s="75"/>
      <c r="BA2875" s="75"/>
    </row>
    <row r="2876" spans="48:53">
      <c r="AV2876" s="203"/>
      <c r="AW2876" s="75"/>
      <c r="AX2876" s="75"/>
      <c r="AY2876" s="94"/>
      <c r="AZ2876" s="75"/>
      <c r="BA2876" s="75"/>
    </row>
    <row r="2877" spans="48:53">
      <c r="AV2877" s="203"/>
      <c r="AW2877" s="75"/>
      <c r="AX2877" s="75"/>
      <c r="AY2877" s="94"/>
      <c r="AZ2877" s="75"/>
      <c r="BA2877" s="75"/>
    </row>
    <row r="2878" spans="48:53">
      <c r="AV2878" s="203"/>
      <c r="AW2878" s="75"/>
      <c r="AX2878" s="75"/>
      <c r="AY2878" s="94"/>
      <c r="AZ2878" s="75"/>
      <c r="BA2878" s="75"/>
    </row>
    <row r="2879" spans="48:53">
      <c r="AV2879" s="203"/>
      <c r="AW2879" s="75"/>
      <c r="AX2879" s="75"/>
      <c r="AY2879" s="94"/>
      <c r="AZ2879" s="75"/>
      <c r="BA2879" s="75"/>
    </row>
    <row r="2880" spans="48:53">
      <c r="AV2880" s="203"/>
      <c r="AW2880" s="75"/>
      <c r="AX2880" s="75"/>
      <c r="AY2880" s="94"/>
      <c r="AZ2880" s="75"/>
      <c r="BA2880" s="75"/>
    </row>
    <row r="2881" spans="48:53">
      <c r="AV2881" s="203"/>
      <c r="AW2881" s="75"/>
      <c r="AX2881" s="75"/>
      <c r="AY2881" s="94"/>
      <c r="AZ2881" s="75"/>
      <c r="BA2881" s="75"/>
    </row>
    <row r="2882" spans="48:53">
      <c r="AV2882" s="203"/>
      <c r="AW2882" s="75"/>
      <c r="AX2882" s="75"/>
      <c r="AY2882" s="94"/>
      <c r="AZ2882" s="75"/>
      <c r="BA2882" s="75"/>
    </row>
    <row r="2883" spans="48:53">
      <c r="AV2883" s="203"/>
      <c r="AW2883" s="75"/>
      <c r="AX2883" s="75"/>
      <c r="AY2883" s="94"/>
      <c r="AZ2883" s="75"/>
      <c r="BA2883" s="75"/>
    </row>
    <row r="2884" spans="48:53">
      <c r="AV2884" s="203"/>
      <c r="AW2884" s="75"/>
      <c r="AX2884" s="75"/>
      <c r="AY2884" s="94"/>
      <c r="AZ2884" s="75"/>
      <c r="BA2884" s="75"/>
    </row>
    <row r="2885" spans="48:53">
      <c r="AV2885" s="203"/>
      <c r="AW2885" s="75"/>
      <c r="AX2885" s="75"/>
      <c r="AY2885" s="94"/>
      <c r="AZ2885" s="75"/>
      <c r="BA2885" s="75"/>
    </row>
    <row r="2886" spans="48:53">
      <c r="AV2886" s="203"/>
      <c r="AW2886" s="75"/>
      <c r="AX2886" s="75"/>
      <c r="AY2886" s="94"/>
      <c r="AZ2886" s="75"/>
      <c r="BA2886" s="75"/>
    </row>
    <row r="2887" spans="48:53">
      <c r="AV2887" s="203"/>
      <c r="AW2887" s="75"/>
      <c r="AX2887" s="75"/>
      <c r="AY2887" s="94"/>
      <c r="AZ2887" s="75"/>
      <c r="BA2887" s="75"/>
    </row>
    <row r="2888" spans="48:53">
      <c r="AV2888" s="203"/>
      <c r="AW2888" s="75"/>
      <c r="AX2888" s="75"/>
      <c r="AY2888" s="94"/>
      <c r="AZ2888" s="75"/>
      <c r="BA2888" s="75"/>
    </row>
    <row r="2889" spans="48:53">
      <c r="AV2889" s="203"/>
      <c r="AW2889" s="75"/>
      <c r="AX2889" s="75"/>
      <c r="AY2889" s="94"/>
      <c r="AZ2889" s="75"/>
      <c r="BA2889" s="75"/>
    </row>
    <row r="2890" spans="48:53">
      <c r="AV2890" s="203"/>
      <c r="AW2890" s="75"/>
      <c r="AX2890" s="75"/>
      <c r="AY2890" s="94"/>
      <c r="AZ2890" s="75"/>
      <c r="BA2890" s="75"/>
    </row>
    <row r="2891" spans="48:53">
      <c r="AV2891" s="203"/>
      <c r="AW2891" s="75"/>
      <c r="AX2891" s="75"/>
      <c r="AY2891" s="94"/>
      <c r="AZ2891" s="75"/>
      <c r="BA2891" s="75"/>
    </row>
    <row r="2892" spans="48:53">
      <c r="AV2892" s="203"/>
      <c r="AW2892" s="75"/>
      <c r="AX2892" s="75"/>
      <c r="AY2892" s="94"/>
      <c r="AZ2892" s="75"/>
      <c r="BA2892" s="75"/>
    </row>
    <row r="2893" spans="48:53">
      <c r="AV2893" s="203"/>
      <c r="AW2893" s="75"/>
      <c r="AX2893" s="75"/>
      <c r="AY2893" s="94"/>
      <c r="AZ2893" s="75"/>
      <c r="BA2893" s="75"/>
    </row>
    <row r="2894" spans="48:53">
      <c r="AV2894" s="203"/>
      <c r="AW2894" s="75"/>
      <c r="AX2894" s="75"/>
      <c r="AY2894" s="94"/>
      <c r="AZ2894" s="75"/>
      <c r="BA2894" s="75"/>
    </row>
    <row r="2895" spans="48:53">
      <c r="AV2895" s="203"/>
      <c r="AW2895" s="75"/>
      <c r="AX2895" s="75"/>
      <c r="AY2895" s="94"/>
      <c r="AZ2895" s="75"/>
      <c r="BA2895" s="75"/>
    </row>
    <row r="2896" spans="48:53">
      <c r="AV2896" s="203"/>
      <c r="AW2896" s="75"/>
      <c r="AX2896" s="75"/>
      <c r="AY2896" s="94"/>
      <c r="AZ2896" s="75"/>
      <c r="BA2896" s="75"/>
    </row>
    <row r="2897" spans="48:53">
      <c r="AV2897" s="203"/>
      <c r="AW2897" s="75"/>
      <c r="AX2897" s="75"/>
      <c r="AY2897" s="94"/>
      <c r="AZ2897" s="75"/>
      <c r="BA2897" s="75"/>
    </row>
    <row r="2898" spans="48:53">
      <c r="AV2898" s="203"/>
      <c r="AW2898" s="75"/>
      <c r="AX2898" s="75"/>
      <c r="AY2898" s="94"/>
      <c r="AZ2898" s="75"/>
      <c r="BA2898" s="75"/>
    </row>
    <row r="2899" spans="48:53">
      <c r="AV2899" s="203"/>
      <c r="AW2899" s="75"/>
      <c r="AX2899" s="75"/>
      <c r="AY2899" s="94"/>
      <c r="AZ2899" s="75"/>
      <c r="BA2899" s="75"/>
    </row>
    <row r="2900" spans="48:53">
      <c r="AV2900" s="203"/>
      <c r="AW2900" s="75"/>
      <c r="AX2900" s="75"/>
      <c r="AY2900" s="94"/>
      <c r="AZ2900" s="75"/>
      <c r="BA2900" s="75"/>
    </row>
    <row r="2901" spans="48:53">
      <c r="AV2901" s="203"/>
      <c r="AW2901" s="75"/>
      <c r="AX2901" s="75"/>
      <c r="AY2901" s="94"/>
      <c r="AZ2901" s="75"/>
      <c r="BA2901" s="75"/>
    </row>
    <row r="2902" spans="48:53">
      <c r="AV2902" s="203"/>
      <c r="AW2902" s="75"/>
      <c r="AX2902" s="75"/>
      <c r="AY2902" s="94"/>
      <c r="AZ2902" s="75"/>
      <c r="BA2902" s="75"/>
    </row>
    <row r="2903" spans="48:53">
      <c r="AV2903" s="203"/>
      <c r="AW2903" s="75"/>
      <c r="AX2903" s="75"/>
      <c r="AY2903" s="94"/>
      <c r="AZ2903" s="75"/>
      <c r="BA2903" s="75"/>
    </row>
    <row r="2904" spans="48:53">
      <c r="AV2904" s="203"/>
      <c r="AW2904" s="75"/>
      <c r="AX2904" s="75"/>
      <c r="AY2904" s="94"/>
      <c r="AZ2904" s="75"/>
      <c r="BA2904" s="75"/>
    </row>
    <row r="2905" spans="48:53">
      <c r="AV2905" s="203"/>
      <c r="AW2905" s="75"/>
      <c r="AX2905" s="75"/>
      <c r="AY2905" s="94"/>
      <c r="AZ2905" s="75"/>
      <c r="BA2905" s="75"/>
    </row>
    <row r="2906" spans="48:53">
      <c r="AV2906" s="203"/>
      <c r="AW2906" s="75"/>
      <c r="AX2906" s="75"/>
      <c r="AY2906" s="94"/>
      <c r="AZ2906" s="75"/>
      <c r="BA2906" s="75"/>
    </row>
    <row r="2907" spans="48:53">
      <c r="AV2907" s="203"/>
      <c r="AW2907" s="75"/>
      <c r="AX2907" s="75"/>
      <c r="AY2907" s="94"/>
      <c r="AZ2907" s="75"/>
      <c r="BA2907" s="75"/>
    </row>
    <row r="2908" spans="48:53">
      <c r="AV2908" s="203"/>
      <c r="AW2908" s="75"/>
      <c r="AX2908" s="75"/>
      <c r="AY2908" s="94"/>
      <c r="AZ2908" s="75"/>
      <c r="BA2908" s="75"/>
    </row>
    <row r="2909" spans="48:53">
      <c r="AV2909" s="203"/>
      <c r="AW2909" s="75"/>
      <c r="AX2909" s="75"/>
      <c r="AY2909" s="94"/>
      <c r="AZ2909" s="75"/>
      <c r="BA2909" s="75"/>
    </row>
    <row r="2910" spans="48:53">
      <c r="AV2910" s="203"/>
      <c r="AW2910" s="75"/>
      <c r="AX2910" s="75"/>
      <c r="AY2910" s="94"/>
      <c r="AZ2910" s="75"/>
      <c r="BA2910" s="75"/>
    </row>
    <row r="2911" spans="48:53">
      <c r="AV2911" s="203"/>
      <c r="AW2911" s="75"/>
      <c r="AX2911" s="75"/>
      <c r="AY2911" s="94"/>
      <c r="AZ2911" s="75"/>
      <c r="BA2911" s="75"/>
    </row>
    <row r="2912" spans="48:53">
      <c r="AV2912" s="203"/>
      <c r="AW2912" s="75"/>
      <c r="AX2912" s="75"/>
      <c r="AY2912" s="94"/>
      <c r="AZ2912" s="75"/>
      <c r="BA2912" s="75"/>
    </row>
    <row r="2913" spans="48:53">
      <c r="AV2913" s="203"/>
      <c r="AW2913" s="75"/>
      <c r="AX2913" s="75"/>
      <c r="AY2913" s="94"/>
      <c r="AZ2913" s="75"/>
      <c r="BA2913" s="75"/>
    </row>
    <row r="2914" spans="48:53">
      <c r="AV2914" s="203"/>
      <c r="AW2914" s="75"/>
      <c r="AX2914" s="75"/>
      <c r="AY2914" s="94"/>
      <c r="AZ2914" s="75"/>
      <c r="BA2914" s="75"/>
    </row>
    <row r="2915" spans="48:53">
      <c r="AV2915" s="203"/>
      <c r="AW2915" s="75"/>
      <c r="AX2915" s="75"/>
      <c r="AY2915" s="94"/>
      <c r="AZ2915" s="75"/>
      <c r="BA2915" s="75"/>
    </row>
    <row r="2916" spans="48:53">
      <c r="AV2916" s="203"/>
      <c r="AW2916" s="75"/>
      <c r="AX2916" s="75"/>
      <c r="AY2916" s="94"/>
      <c r="AZ2916" s="75"/>
      <c r="BA2916" s="75"/>
    </row>
    <row r="2917" spans="48:53">
      <c r="AV2917" s="203"/>
      <c r="AW2917" s="75"/>
      <c r="AX2917" s="75"/>
      <c r="AY2917" s="94"/>
      <c r="AZ2917" s="75"/>
      <c r="BA2917" s="75"/>
    </row>
    <row r="2918" spans="48:53">
      <c r="AV2918" s="203"/>
      <c r="AW2918" s="75"/>
      <c r="AX2918" s="75"/>
      <c r="AY2918" s="94"/>
      <c r="AZ2918" s="75"/>
      <c r="BA2918" s="75"/>
    </row>
    <row r="2919" spans="48:53">
      <c r="AV2919" s="203"/>
      <c r="AW2919" s="75"/>
      <c r="AX2919" s="75"/>
      <c r="AY2919" s="94"/>
      <c r="AZ2919" s="75"/>
      <c r="BA2919" s="75"/>
    </row>
    <row r="2920" spans="48:53">
      <c r="AV2920" s="203"/>
      <c r="AW2920" s="75"/>
      <c r="AX2920" s="75"/>
      <c r="AY2920" s="94"/>
      <c r="AZ2920" s="75"/>
      <c r="BA2920" s="75"/>
    </row>
    <row r="2921" spans="48:53">
      <c r="AV2921" s="203"/>
      <c r="AW2921" s="75"/>
      <c r="AX2921" s="75"/>
      <c r="AY2921" s="94"/>
      <c r="AZ2921" s="75"/>
      <c r="BA2921" s="75"/>
    </row>
    <row r="2922" spans="48:53">
      <c r="AV2922" s="203"/>
      <c r="AW2922" s="75"/>
      <c r="AX2922" s="75"/>
      <c r="AY2922" s="94"/>
      <c r="AZ2922" s="75"/>
      <c r="BA2922" s="75"/>
    </row>
    <row r="2923" spans="48:53">
      <c r="AV2923" s="203"/>
      <c r="AW2923" s="75"/>
      <c r="AX2923" s="75"/>
      <c r="AY2923" s="94"/>
      <c r="AZ2923" s="75"/>
      <c r="BA2923" s="75"/>
    </row>
    <row r="2924" spans="48:53">
      <c r="AV2924" s="203"/>
      <c r="AW2924" s="75"/>
      <c r="AX2924" s="75"/>
      <c r="AY2924" s="94"/>
      <c r="AZ2924" s="75"/>
      <c r="BA2924" s="75"/>
    </row>
    <row r="2925" spans="48:53">
      <c r="AV2925" s="203"/>
      <c r="AW2925" s="75"/>
      <c r="AX2925" s="75"/>
      <c r="AY2925" s="94"/>
      <c r="AZ2925" s="75"/>
      <c r="BA2925" s="75"/>
    </row>
    <row r="2926" spans="48:53">
      <c r="AV2926" s="203"/>
      <c r="AW2926" s="75"/>
      <c r="AX2926" s="75"/>
      <c r="AY2926" s="94"/>
      <c r="AZ2926" s="75"/>
      <c r="BA2926" s="75"/>
    </row>
    <row r="2927" spans="48:53">
      <c r="AV2927" s="203"/>
      <c r="AW2927" s="75"/>
      <c r="AX2927" s="75"/>
      <c r="AY2927" s="94"/>
      <c r="AZ2927" s="75"/>
      <c r="BA2927" s="75"/>
    </row>
    <row r="2928" spans="48:53">
      <c r="AV2928" s="203"/>
      <c r="AW2928" s="75"/>
      <c r="AX2928" s="75"/>
      <c r="AY2928" s="94"/>
      <c r="AZ2928" s="75"/>
      <c r="BA2928" s="75"/>
    </row>
    <row r="2929" spans="48:53">
      <c r="AV2929" s="203"/>
      <c r="AW2929" s="75"/>
      <c r="AX2929" s="75"/>
      <c r="AY2929" s="94"/>
      <c r="AZ2929" s="75"/>
      <c r="BA2929" s="75"/>
    </row>
    <row r="2930" spans="48:53">
      <c r="AV2930" s="203"/>
      <c r="AW2930" s="75"/>
      <c r="AX2930" s="75"/>
      <c r="AY2930" s="94"/>
      <c r="AZ2930" s="75"/>
      <c r="BA2930" s="75"/>
    </row>
    <row r="2931" spans="48:53">
      <c r="AV2931" s="203"/>
      <c r="AW2931" s="75"/>
      <c r="AX2931" s="75"/>
      <c r="AY2931" s="94"/>
      <c r="AZ2931" s="75"/>
      <c r="BA2931" s="75"/>
    </row>
    <row r="2932" spans="48:53">
      <c r="AV2932" s="203"/>
      <c r="AW2932" s="75"/>
      <c r="AX2932" s="75"/>
      <c r="AY2932" s="94"/>
      <c r="AZ2932" s="75"/>
      <c r="BA2932" s="75"/>
    </row>
    <row r="2933" spans="48:53">
      <c r="AV2933" s="203"/>
      <c r="AW2933" s="75"/>
      <c r="AX2933" s="75"/>
      <c r="AY2933" s="94"/>
      <c r="AZ2933" s="75"/>
      <c r="BA2933" s="75"/>
    </row>
    <row r="2934" spans="48:53">
      <c r="AV2934" s="203"/>
      <c r="AW2934" s="75"/>
      <c r="AX2934" s="75"/>
      <c r="AY2934" s="94"/>
      <c r="AZ2934" s="75"/>
      <c r="BA2934" s="75"/>
    </row>
    <row r="2935" spans="48:53">
      <c r="AV2935" s="203"/>
      <c r="AW2935" s="75"/>
      <c r="AX2935" s="75"/>
      <c r="AY2935" s="94"/>
      <c r="AZ2935" s="75"/>
      <c r="BA2935" s="75"/>
    </row>
    <row r="2936" spans="48:53">
      <c r="AV2936" s="203"/>
      <c r="AW2936" s="75"/>
      <c r="AX2936" s="75"/>
      <c r="AY2936" s="94"/>
      <c r="AZ2936" s="75"/>
      <c r="BA2936" s="75"/>
    </row>
    <row r="2937" spans="48:53">
      <c r="AV2937" s="203"/>
      <c r="AW2937" s="75"/>
      <c r="AX2937" s="75"/>
      <c r="AY2937" s="94"/>
      <c r="AZ2937" s="75"/>
      <c r="BA2937" s="75"/>
    </row>
    <row r="2938" spans="48:53">
      <c r="AV2938" s="203"/>
      <c r="AW2938" s="75"/>
      <c r="AX2938" s="75"/>
      <c r="AY2938" s="94"/>
      <c r="AZ2938" s="75"/>
      <c r="BA2938" s="75"/>
    </row>
    <row r="2939" spans="48:53">
      <c r="AV2939" s="203"/>
      <c r="AW2939" s="75"/>
      <c r="AX2939" s="75"/>
      <c r="AY2939" s="94"/>
      <c r="AZ2939" s="75"/>
      <c r="BA2939" s="75"/>
    </row>
    <row r="2940" spans="48:53">
      <c r="AV2940" s="203"/>
      <c r="AW2940" s="75"/>
      <c r="AX2940" s="75"/>
      <c r="AY2940" s="94"/>
      <c r="AZ2940" s="75"/>
      <c r="BA2940" s="75"/>
    </row>
    <row r="2941" spans="48:53">
      <c r="AV2941" s="203"/>
      <c r="AW2941" s="75"/>
      <c r="AX2941" s="75"/>
      <c r="AY2941" s="94"/>
      <c r="AZ2941" s="75"/>
      <c r="BA2941" s="75"/>
    </row>
    <row r="2942" spans="48:53">
      <c r="AV2942" s="203"/>
      <c r="AW2942" s="75"/>
      <c r="AX2942" s="75"/>
      <c r="AY2942" s="94"/>
      <c r="AZ2942" s="75"/>
      <c r="BA2942" s="75"/>
    </row>
    <row r="2943" spans="48:53">
      <c r="AV2943" s="203"/>
      <c r="AW2943" s="75"/>
      <c r="AX2943" s="75"/>
      <c r="AY2943" s="94"/>
      <c r="AZ2943" s="75"/>
      <c r="BA2943" s="75"/>
    </row>
    <row r="2944" spans="48:53">
      <c r="AV2944" s="203"/>
      <c r="AW2944" s="75"/>
      <c r="AX2944" s="75"/>
      <c r="AY2944" s="94"/>
      <c r="AZ2944" s="75"/>
      <c r="BA2944" s="75"/>
    </row>
    <row r="2945" spans="48:53">
      <c r="AV2945" s="203"/>
      <c r="AW2945" s="75"/>
      <c r="AX2945" s="75"/>
      <c r="AY2945" s="94"/>
      <c r="AZ2945" s="75"/>
      <c r="BA2945" s="75"/>
    </row>
    <row r="2946" spans="48:53">
      <c r="AV2946" s="203"/>
      <c r="AW2946" s="75"/>
      <c r="AX2946" s="75"/>
      <c r="AY2946" s="94"/>
      <c r="AZ2946" s="75"/>
      <c r="BA2946" s="75"/>
    </row>
    <row r="2947" spans="48:53">
      <c r="AV2947" s="203"/>
      <c r="AW2947" s="75"/>
      <c r="AX2947" s="75"/>
      <c r="AY2947" s="94"/>
      <c r="AZ2947" s="75"/>
      <c r="BA2947" s="75"/>
    </row>
    <row r="2948" spans="48:53">
      <c r="AV2948" s="203"/>
      <c r="AW2948" s="75"/>
      <c r="AX2948" s="75"/>
      <c r="AY2948" s="94"/>
      <c r="AZ2948" s="75"/>
      <c r="BA2948" s="75"/>
    </row>
    <row r="2949" spans="48:53">
      <c r="AV2949" s="203"/>
      <c r="AW2949" s="75"/>
      <c r="AX2949" s="75"/>
      <c r="AY2949" s="94"/>
      <c r="AZ2949" s="75"/>
      <c r="BA2949" s="75"/>
    </row>
    <row r="2950" spans="48:53">
      <c r="AV2950" s="203"/>
      <c r="AW2950" s="75"/>
      <c r="AX2950" s="75"/>
      <c r="AY2950" s="94"/>
      <c r="AZ2950" s="75"/>
      <c r="BA2950" s="75"/>
    </row>
    <row r="2951" spans="48:53">
      <c r="AV2951" s="203"/>
      <c r="AW2951" s="75"/>
      <c r="AX2951" s="75"/>
      <c r="AY2951" s="94"/>
      <c r="AZ2951" s="75"/>
      <c r="BA2951" s="75"/>
    </row>
    <row r="2952" spans="48:53">
      <c r="AV2952" s="203"/>
      <c r="AW2952" s="75"/>
      <c r="AX2952" s="75"/>
      <c r="AY2952" s="94"/>
      <c r="AZ2952" s="75"/>
      <c r="BA2952" s="75"/>
    </row>
    <row r="2953" spans="48:53">
      <c r="AV2953" s="203"/>
      <c r="AW2953" s="75"/>
      <c r="AX2953" s="75"/>
      <c r="AY2953" s="94"/>
      <c r="AZ2953" s="75"/>
      <c r="BA2953" s="75"/>
    </row>
    <row r="2954" spans="48:53">
      <c r="AV2954" s="203"/>
      <c r="AW2954" s="75"/>
      <c r="AX2954" s="75"/>
      <c r="AY2954" s="94"/>
      <c r="AZ2954" s="75"/>
      <c r="BA2954" s="75"/>
    </row>
    <row r="2955" spans="48:53">
      <c r="AV2955" s="203"/>
      <c r="AW2955" s="75"/>
      <c r="AX2955" s="75"/>
      <c r="AY2955" s="94"/>
      <c r="AZ2955" s="75"/>
      <c r="BA2955" s="75"/>
    </row>
    <row r="2956" spans="48:53">
      <c r="AV2956" s="203"/>
      <c r="AW2956" s="75"/>
      <c r="AX2956" s="75"/>
      <c r="AY2956" s="94"/>
      <c r="AZ2956" s="75"/>
      <c r="BA2956" s="75"/>
    </row>
    <row r="2957" spans="48:53">
      <c r="AV2957" s="203"/>
      <c r="AW2957" s="75"/>
      <c r="AX2957" s="75"/>
      <c r="AY2957" s="94"/>
      <c r="AZ2957" s="75"/>
      <c r="BA2957" s="75"/>
    </row>
    <row r="2958" spans="48:53">
      <c r="AV2958" s="203"/>
      <c r="AW2958" s="75"/>
      <c r="AX2958" s="75"/>
      <c r="AY2958" s="94"/>
      <c r="AZ2958" s="75"/>
      <c r="BA2958" s="75"/>
    </row>
    <row r="2959" spans="48:53">
      <c r="AV2959" s="203"/>
      <c r="AW2959" s="75"/>
      <c r="AX2959" s="75"/>
      <c r="AY2959" s="94"/>
      <c r="AZ2959" s="75"/>
      <c r="BA2959" s="75"/>
    </row>
    <row r="2960" spans="48:53">
      <c r="AV2960" s="203"/>
      <c r="AW2960" s="75"/>
      <c r="AX2960" s="75"/>
      <c r="AY2960" s="94"/>
      <c r="AZ2960" s="75"/>
      <c r="BA2960" s="75"/>
    </row>
    <row r="2961" spans="48:53">
      <c r="AV2961" s="203"/>
      <c r="AW2961" s="75"/>
      <c r="AX2961" s="75"/>
      <c r="AY2961" s="94"/>
      <c r="AZ2961" s="75"/>
      <c r="BA2961" s="75"/>
    </row>
    <row r="2962" spans="48:53">
      <c r="AV2962" s="203"/>
      <c r="AW2962" s="75"/>
      <c r="AX2962" s="75"/>
      <c r="AY2962" s="94"/>
      <c r="AZ2962" s="75"/>
      <c r="BA2962" s="75"/>
    </row>
    <row r="2963" spans="48:53">
      <c r="AV2963" s="203"/>
      <c r="AW2963" s="75"/>
      <c r="AX2963" s="75"/>
      <c r="AY2963" s="94"/>
      <c r="AZ2963" s="75"/>
      <c r="BA2963" s="75"/>
    </row>
    <row r="2964" spans="48:53">
      <c r="AV2964" s="203"/>
      <c r="AW2964" s="75"/>
      <c r="AX2964" s="75"/>
      <c r="AY2964" s="94"/>
      <c r="AZ2964" s="75"/>
      <c r="BA2964" s="75"/>
    </row>
    <row r="2965" spans="48:53">
      <c r="AV2965" s="203"/>
      <c r="AW2965" s="75"/>
      <c r="AX2965" s="75"/>
      <c r="AY2965" s="94"/>
      <c r="AZ2965" s="75"/>
      <c r="BA2965" s="75"/>
    </row>
    <row r="2966" spans="48:53">
      <c r="AV2966" s="203"/>
      <c r="AW2966" s="75"/>
      <c r="AX2966" s="75"/>
      <c r="AY2966" s="94"/>
      <c r="AZ2966" s="75"/>
      <c r="BA2966" s="75"/>
    </row>
    <row r="2967" spans="48:53">
      <c r="AV2967" s="203"/>
      <c r="AW2967" s="75"/>
      <c r="AX2967" s="75"/>
      <c r="AY2967" s="94"/>
      <c r="AZ2967" s="75"/>
      <c r="BA2967" s="75"/>
    </row>
    <row r="2968" spans="48:53">
      <c r="AV2968" s="203"/>
      <c r="AW2968" s="75"/>
      <c r="AX2968" s="75"/>
      <c r="AY2968" s="94"/>
      <c r="AZ2968" s="75"/>
      <c r="BA2968" s="75"/>
    </row>
    <row r="2969" spans="48:53">
      <c r="AV2969" s="203"/>
      <c r="AW2969" s="75"/>
      <c r="AX2969" s="75"/>
      <c r="AY2969" s="94"/>
      <c r="AZ2969" s="75"/>
      <c r="BA2969" s="75"/>
    </row>
    <row r="2970" spans="48:53">
      <c r="AV2970" s="203"/>
      <c r="AW2970" s="75"/>
      <c r="AX2970" s="75"/>
      <c r="AY2970" s="94"/>
      <c r="AZ2970" s="75"/>
      <c r="BA2970" s="75"/>
    </row>
    <row r="2971" spans="48:53">
      <c r="AV2971" s="203"/>
      <c r="AW2971" s="75"/>
      <c r="AX2971" s="75"/>
      <c r="AY2971" s="94"/>
      <c r="AZ2971" s="75"/>
      <c r="BA2971" s="75"/>
    </row>
    <row r="2972" spans="48:53">
      <c r="AV2972" s="203"/>
      <c r="AW2972" s="75"/>
      <c r="AX2972" s="75"/>
      <c r="AY2972" s="94"/>
      <c r="AZ2972" s="75"/>
      <c r="BA2972" s="75"/>
    </row>
    <row r="2973" spans="48:53">
      <c r="AV2973" s="203"/>
      <c r="AW2973" s="75"/>
      <c r="AX2973" s="75"/>
      <c r="AY2973" s="94"/>
      <c r="AZ2973" s="75"/>
      <c r="BA2973" s="75"/>
    </row>
    <row r="2974" spans="48:53">
      <c r="AV2974" s="203"/>
      <c r="AW2974" s="75"/>
      <c r="AX2974" s="75"/>
      <c r="AY2974" s="94"/>
      <c r="AZ2974" s="75"/>
      <c r="BA2974" s="75"/>
    </row>
    <row r="2975" spans="48:53">
      <c r="AV2975" s="203"/>
      <c r="AW2975" s="75"/>
      <c r="AX2975" s="75"/>
      <c r="AY2975" s="94"/>
      <c r="AZ2975" s="75"/>
      <c r="BA2975" s="75"/>
    </row>
    <row r="2976" spans="48:53">
      <c r="AV2976" s="203"/>
      <c r="AW2976" s="75"/>
      <c r="AX2976" s="75"/>
      <c r="AY2976" s="94"/>
      <c r="AZ2976" s="75"/>
      <c r="BA2976" s="75"/>
    </row>
    <row r="2977" spans="48:53">
      <c r="AV2977" s="203"/>
      <c r="AW2977" s="75"/>
      <c r="AX2977" s="75"/>
      <c r="AY2977" s="94"/>
      <c r="AZ2977" s="75"/>
      <c r="BA2977" s="75"/>
    </row>
    <row r="2978" spans="48:53">
      <c r="AV2978" s="203"/>
      <c r="AW2978" s="75"/>
      <c r="AX2978" s="75"/>
      <c r="AY2978" s="94"/>
      <c r="AZ2978" s="75"/>
      <c r="BA2978" s="75"/>
    </row>
    <row r="2979" spans="48:53">
      <c r="AV2979" s="203"/>
      <c r="AW2979" s="75"/>
      <c r="AX2979" s="75"/>
      <c r="AY2979" s="94"/>
      <c r="AZ2979" s="75"/>
      <c r="BA2979" s="75"/>
    </row>
    <row r="2980" spans="48:53">
      <c r="AV2980" s="203"/>
      <c r="AW2980" s="75"/>
      <c r="AX2980" s="75"/>
      <c r="AY2980" s="94"/>
      <c r="AZ2980" s="75"/>
      <c r="BA2980" s="75"/>
    </row>
    <row r="2981" spans="48:53">
      <c r="AV2981" s="203"/>
      <c r="AW2981" s="75"/>
      <c r="AX2981" s="75"/>
      <c r="AY2981" s="94"/>
      <c r="AZ2981" s="75"/>
      <c r="BA2981" s="75"/>
    </row>
    <row r="2982" spans="48:53">
      <c r="AV2982" s="203"/>
      <c r="AW2982" s="75"/>
      <c r="AX2982" s="75"/>
      <c r="AY2982" s="94"/>
      <c r="AZ2982" s="75"/>
      <c r="BA2982" s="75"/>
    </row>
    <row r="2983" spans="48:53">
      <c r="AV2983" s="203"/>
      <c r="AW2983" s="75"/>
      <c r="AX2983" s="75"/>
      <c r="AY2983" s="94"/>
      <c r="AZ2983" s="75"/>
      <c r="BA2983" s="75"/>
    </row>
    <row r="2984" spans="48:53">
      <c r="AV2984" s="203"/>
      <c r="AW2984" s="75"/>
      <c r="AX2984" s="75"/>
      <c r="AY2984" s="94"/>
      <c r="AZ2984" s="75"/>
      <c r="BA2984" s="75"/>
    </row>
    <row r="2985" spans="48:53">
      <c r="AV2985" s="203"/>
      <c r="AW2985" s="75"/>
      <c r="AX2985" s="75"/>
      <c r="AY2985" s="94"/>
      <c r="AZ2985" s="75"/>
      <c r="BA2985" s="75"/>
    </row>
    <row r="2986" spans="48:53">
      <c r="AV2986" s="203"/>
      <c r="AW2986" s="75"/>
      <c r="AX2986" s="75"/>
      <c r="AY2986" s="94"/>
      <c r="AZ2986" s="75"/>
      <c r="BA2986" s="75"/>
    </row>
    <row r="2987" spans="48:53">
      <c r="AV2987" s="203"/>
      <c r="AW2987" s="75"/>
      <c r="AX2987" s="75"/>
      <c r="AY2987" s="94"/>
      <c r="AZ2987" s="75"/>
      <c r="BA2987" s="75"/>
    </row>
    <row r="2988" spans="48:53">
      <c r="AV2988" s="203"/>
      <c r="AW2988" s="75"/>
      <c r="AX2988" s="75"/>
      <c r="AY2988" s="94"/>
      <c r="AZ2988" s="75"/>
      <c r="BA2988" s="75"/>
    </row>
    <row r="2989" spans="48:53">
      <c r="AV2989" s="203"/>
      <c r="AW2989" s="75"/>
      <c r="AX2989" s="75"/>
      <c r="AY2989" s="94"/>
      <c r="AZ2989" s="75"/>
      <c r="BA2989" s="75"/>
    </row>
    <row r="2990" spans="48:53">
      <c r="AV2990" s="203"/>
      <c r="AW2990" s="75"/>
      <c r="AX2990" s="75"/>
      <c r="AY2990" s="94"/>
      <c r="AZ2990" s="75"/>
      <c r="BA2990" s="75"/>
    </row>
    <row r="2991" spans="48:53">
      <c r="AV2991" s="203"/>
      <c r="AW2991" s="75"/>
      <c r="AX2991" s="75"/>
      <c r="AY2991" s="94"/>
      <c r="AZ2991" s="75"/>
      <c r="BA2991" s="75"/>
    </row>
    <row r="2992" spans="48:53">
      <c r="AV2992" s="203"/>
      <c r="AW2992" s="75"/>
      <c r="AX2992" s="75"/>
      <c r="AY2992" s="94"/>
      <c r="AZ2992" s="75"/>
      <c r="BA2992" s="75"/>
    </row>
    <row r="2993" spans="48:53">
      <c r="AV2993" s="203"/>
      <c r="AW2993" s="75"/>
      <c r="AX2993" s="75"/>
      <c r="AY2993" s="94"/>
      <c r="AZ2993" s="75"/>
      <c r="BA2993" s="75"/>
    </row>
    <row r="2994" spans="48:53">
      <c r="AV2994" s="203"/>
      <c r="AW2994" s="75"/>
      <c r="AX2994" s="75"/>
      <c r="AY2994" s="94"/>
      <c r="AZ2994" s="75"/>
      <c r="BA2994" s="75"/>
    </row>
    <row r="2995" spans="48:53">
      <c r="AV2995" s="203"/>
      <c r="AW2995" s="75"/>
      <c r="AX2995" s="75"/>
      <c r="AY2995" s="94"/>
      <c r="AZ2995" s="75"/>
      <c r="BA2995" s="75"/>
    </row>
    <row r="2996" spans="48:53">
      <c r="AV2996" s="203"/>
      <c r="AW2996" s="75"/>
      <c r="AX2996" s="75"/>
      <c r="AY2996" s="94"/>
      <c r="AZ2996" s="75"/>
      <c r="BA2996" s="75"/>
    </row>
    <row r="2997" spans="48:53">
      <c r="AV2997" s="203"/>
      <c r="AW2997" s="75"/>
      <c r="AX2997" s="75"/>
      <c r="AY2997" s="94"/>
      <c r="AZ2997" s="75"/>
      <c r="BA2997" s="75"/>
    </row>
    <row r="2998" spans="48:53">
      <c r="AV2998" s="203"/>
      <c r="AW2998" s="75"/>
      <c r="AX2998" s="75"/>
      <c r="AY2998" s="94"/>
      <c r="AZ2998" s="75"/>
      <c r="BA2998" s="75"/>
    </row>
    <row r="2999" spans="48:53">
      <c r="AV2999" s="203"/>
      <c r="AW2999" s="75"/>
      <c r="AX2999" s="75"/>
      <c r="AY2999" s="94"/>
      <c r="AZ2999" s="75"/>
      <c r="BA2999" s="75"/>
    </row>
    <row r="3000" spans="48:53">
      <c r="AV3000" s="203"/>
      <c r="AW3000" s="75"/>
      <c r="AX3000" s="75"/>
      <c r="AY3000" s="94"/>
      <c r="AZ3000" s="75"/>
      <c r="BA3000" s="75"/>
    </row>
    <row r="3001" spans="48:53">
      <c r="AV3001" s="203"/>
      <c r="AW3001" s="75"/>
      <c r="AX3001" s="75"/>
      <c r="AY3001" s="94"/>
      <c r="AZ3001" s="75"/>
      <c r="BA3001" s="75"/>
    </row>
    <row r="3002" spans="48:53">
      <c r="AV3002" s="203"/>
      <c r="AW3002" s="75"/>
      <c r="AX3002" s="75"/>
      <c r="AY3002" s="94"/>
      <c r="AZ3002" s="75"/>
      <c r="BA3002" s="75"/>
    </row>
    <row r="3003" spans="48:53">
      <c r="AV3003" s="203"/>
      <c r="AW3003" s="75"/>
      <c r="AX3003" s="75"/>
      <c r="AY3003" s="94"/>
      <c r="AZ3003" s="75"/>
      <c r="BA3003" s="75"/>
    </row>
    <row r="3004" spans="48:53">
      <c r="AV3004" s="203"/>
      <c r="AW3004" s="75"/>
      <c r="AX3004" s="75"/>
      <c r="AY3004" s="94"/>
      <c r="AZ3004" s="75"/>
      <c r="BA3004" s="75"/>
    </row>
    <row r="3005" spans="48:53">
      <c r="AV3005" s="203"/>
      <c r="AW3005" s="75"/>
      <c r="AX3005" s="75"/>
      <c r="AY3005" s="94"/>
      <c r="AZ3005" s="75"/>
      <c r="BA3005" s="75"/>
    </row>
    <row r="3006" spans="48:53">
      <c r="AV3006" s="203"/>
      <c r="AW3006" s="75"/>
      <c r="AX3006" s="75"/>
      <c r="AY3006" s="94"/>
      <c r="AZ3006" s="75"/>
      <c r="BA3006" s="75"/>
    </row>
    <row r="3007" spans="48:53">
      <c r="AV3007" s="203"/>
      <c r="AW3007" s="75"/>
      <c r="AX3007" s="75"/>
      <c r="AY3007" s="94"/>
      <c r="AZ3007" s="75"/>
      <c r="BA3007" s="75"/>
    </row>
    <row r="3008" spans="48:53">
      <c r="AV3008" s="203"/>
      <c r="AW3008" s="75"/>
      <c r="AX3008" s="75"/>
      <c r="AY3008" s="94"/>
      <c r="AZ3008" s="75"/>
      <c r="BA3008" s="75"/>
    </row>
    <row r="3009" spans="48:53">
      <c r="AV3009" s="203"/>
      <c r="AW3009" s="75"/>
      <c r="AX3009" s="75"/>
      <c r="AY3009" s="94"/>
      <c r="AZ3009" s="75"/>
      <c r="BA3009" s="75"/>
    </row>
    <row r="3010" spans="48:53">
      <c r="AV3010" s="203"/>
      <c r="AW3010" s="75"/>
      <c r="AX3010" s="75"/>
      <c r="AY3010" s="94"/>
      <c r="AZ3010" s="75"/>
      <c r="BA3010" s="75"/>
    </row>
    <row r="3011" spans="48:53">
      <c r="AV3011" s="203"/>
      <c r="AW3011" s="75"/>
      <c r="AX3011" s="75"/>
      <c r="AY3011" s="94"/>
      <c r="AZ3011" s="75"/>
      <c r="BA3011" s="75"/>
    </row>
    <row r="3012" spans="48:53">
      <c r="AV3012" s="203"/>
      <c r="AW3012" s="75"/>
      <c r="AX3012" s="75"/>
      <c r="AY3012" s="94"/>
      <c r="AZ3012" s="75"/>
      <c r="BA3012" s="75"/>
    </row>
    <row r="3013" spans="48:53">
      <c r="AV3013" s="203"/>
      <c r="AW3013" s="75"/>
      <c r="AX3013" s="75"/>
      <c r="AY3013" s="94"/>
      <c r="AZ3013" s="75"/>
      <c r="BA3013" s="75"/>
    </row>
    <row r="3014" spans="48:53">
      <c r="AV3014" s="203"/>
      <c r="AW3014" s="75"/>
      <c r="AX3014" s="75"/>
      <c r="AY3014" s="94"/>
      <c r="AZ3014" s="75"/>
      <c r="BA3014" s="75"/>
    </row>
    <row r="3015" spans="48:53">
      <c r="AV3015" s="203"/>
      <c r="AW3015" s="75"/>
      <c r="AX3015" s="75"/>
      <c r="AY3015" s="94"/>
      <c r="AZ3015" s="75"/>
      <c r="BA3015" s="75"/>
    </row>
    <row r="3016" spans="48:53">
      <c r="AV3016" s="203"/>
      <c r="AW3016" s="75"/>
      <c r="AX3016" s="75"/>
      <c r="AY3016" s="94"/>
      <c r="AZ3016" s="75"/>
      <c r="BA3016" s="75"/>
    </row>
    <row r="3017" spans="48:53">
      <c r="AV3017" s="203"/>
      <c r="AW3017" s="75"/>
      <c r="AX3017" s="75"/>
      <c r="AY3017" s="94"/>
      <c r="AZ3017" s="75"/>
      <c r="BA3017" s="75"/>
    </row>
    <row r="3018" spans="48:53">
      <c r="AV3018" s="203"/>
      <c r="AW3018" s="75"/>
      <c r="AX3018" s="75"/>
      <c r="AY3018" s="94"/>
      <c r="AZ3018" s="75"/>
      <c r="BA3018" s="75"/>
    </row>
    <row r="3019" spans="48:53">
      <c r="AV3019" s="203"/>
      <c r="AW3019" s="75"/>
      <c r="AX3019" s="75"/>
      <c r="AY3019" s="94"/>
      <c r="AZ3019" s="75"/>
      <c r="BA3019" s="75"/>
    </row>
    <row r="3020" spans="48:53">
      <c r="AV3020" s="203"/>
      <c r="AW3020" s="75"/>
      <c r="AX3020" s="75"/>
      <c r="AY3020" s="94"/>
      <c r="AZ3020" s="75"/>
      <c r="BA3020" s="75"/>
    </row>
    <row r="3021" spans="48:53">
      <c r="AV3021" s="203"/>
      <c r="AW3021" s="75"/>
      <c r="AX3021" s="75"/>
      <c r="AY3021" s="94"/>
      <c r="AZ3021" s="75"/>
      <c r="BA3021" s="75"/>
    </row>
    <row r="3022" spans="48:53">
      <c r="AV3022" s="203"/>
      <c r="AW3022" s="75"/>
      <c r="AX3022" s="75"/>
      <c r="AY3022" s="94"/>
      <c r="AZ3022" s="75"/>
      <c r="BA3022" s="75"/>
    </row>
    <row r="3023" spans="48:53">
      <c r="AV3023" s="203"/>
      <c r="AW3023" s="75"/>
      <c r="AX3023" s="75"/>
      <c r="AY3023" s="94"/>
      <c r="AZ3023" s="75"/>
      <c r="BA3023" s="75"/>
    </row>
    <row r="3024" spans="48:53">
      <c r="AV3024" s="203"/>
      <c r="AW3024" s="75"/>
      <c r="AX3024" s="75"/>
      <c r="AY3024" s="94"/>
      <c r="AZ3024" s="75"/>
      <c r="BA3024" s="75"/>
    </row>
    <row r="3025" spans="48:53">
      <c r="AV3025" s="203"/>
      <c r="AW3025" s="75"/>
      <c r="AX3025" s="75"/>
      <c r="AY3025" s="94"/>
      <c r="AZ3025" s="75"/>
      <c r="BA3025" s="75"/>
    </row>
    <row r="3026" spans="48:53">
      <c r="AV3026" s="203"/>
      <c r="AW3026" s="75"/>
      <c r="AX3026" s="75"/>
      <c r="AY3026" s="94"/>
      <c r="AZ3026" s="75"/>
      <c r="BA3026" s="75"/>
    </row>
    <row r="3027" spans="48:53">
      <c r="AV3027" s="203"/>
      <c r="AW3027" s="75"/>
      <c r="AX3027" s="75"/>
      <c r="AY3027" s="94"/>
      <c r="AZ3027" s="75"/>
      <c r="BA3027" s="75"/>
    </row>
    <row r="3028" spans="48:53">
      <c r="AV3028" s="203"/>
      <c r="AW3028" s="75"/>
      <c r="AX3028" s="75"/>
      <c r="AY3028" s="94"/>
      <c r="AZ3028" s="75"/>
      <c r="BA3028" s="75"/>
    </row>
    <row r="3029" spans="48:53">
      <c r="AV3029" s="203"/>
      <c r="AW3029" s="75"/>
      <c r="AX3029" s="75"/>
      <c r="AY3029" s="94"/>
      <c r="AZ3029" s="75"/>
      <c r="BA3029" s="75"/>
    </row>
    <row r="3030" spans="48:53">
      <c r="AV3030" s="203"/>
      <c r="AW3030" s="75"/>
      <c r="AX3030" s="75"/>
      <c r="AY3030" s="94"/>
      <c r="AZ3030" s="75"/>
      <c r="BA3030" s="75"/>
    </row>
    <row r="3031" spans="48:53">
      <c r="AV3031" s="203"/>
      <c r="AW3031" s="75"/>
      <c r="AX3031" s="75"/>
      <c r="AY3031" s="94"/>
      <c r="AZ3031" s="75"/>
      <c r="BA3031" s="75"/>
    </row>
    <row r="3032" spans="48:53">
      <c r="AV3032" s="203"/>
      <c r="AW3032" s="75"/>
      <c r="AX3032" s="75"/>
      <c r="AY3032" s="94"/>
      <c r="AZ3032" s="75"/>
      <c r="BA3032" s="75"/>
    </row>
    <row r="3033" spans="48:53">
      <c r="AV3033" s="203"/>
      <c r="AW3033" s="75"/>
      <c r="AX3033" s="75"/>
      <c r="AY3033" s="94"/>
      <c r="AZ3033" s="75"/>
      <c r="BA3033" s="75"/>
    </row>
    <row r="3034" spans="48:53">
      <c r="AV3034" s="203"/>
      <c r="AW3034" s="75"/>
      <c r="AX3034" s="75"/>
      <c r="AY3034" s="94"/>
      <c r="AZ3034" s="75"/>
      <c r="BA3034" s="75"/>
    </row>
    <row r="3035" spans="48:53">
      <c r="AV3035" s="203"/>
      <c r="AW3035" s="75"/>
      <c r="AX3035" s="75"/>
      <c r="AY3035" s="94"/>
      <c r="AZ3035" s="75"/>
      <c r="BA3035" s="75"/>
    </row>
    <row r="3036" spans="48:53">
      <c r="AV3036" s="203"/>
      <c r="AW3036" s="75"/>
      <c r="AX3036" s="75"/>
      <c r="AY3036" s="94"/>
      <c r="AZ3036" s="75"/>
      <c r="BA3036" s="75"/>
    </row>
    <row r="3037" spans="48:53">
      <c r="AV3037" s="203"/>
      <c r="AW3037" s="75"/>
      <c r="AX3037" s="75"/>
      <c r="AY3037" s="94"/>
      <c r="AZ3037" s="75"/>
      <c r="BA3037" s="75"/>
    </row>
    <row r="3038" spans="48:53">
      <c r="AV3038" s="203"/>
      <c r="AW3038" s="75"/>
      <c r="AX3038" s="75"/>
      <c r="AY3038" s="94"/>
      <c r="AZ3038" s="75"/>
      <c r="BA3038" s="75"/>
    </row>
    <row r="3039" spans="48:53">
      <c r="AV3039" s="203"/>
      <c r="AW3039" s="75"/>
      <c r="AX3039" s="75"/>
      <c r="AY3039" s="94"/>
      <c r="AZ3039" s="75"/>
      <c r="BA3039" s="75"/>
    </row>
    <row r="3040" spans="48:53">
      <c r="AV3040" s="203"/>
      <c r="AW3040" s="75"/>
      <c r="AX3040" s="75"/>
      <c r="AY3040" s="94"/>
      <c r="AZ3040" s="75"/>
      <c r="BA3040" s="75"/>
    </row>
    <row r="3041" spans="48:53">
      <c r="AV3041" s="203"/>
      <c r="AW3041" s="75"/>
      <c r="AX3041" s="75"/>
      <c r="AY3041" s="94"/>
      <c r="AZ3041" s="75"/>
      <c r="BA3041" s="75"/>
    </row>
    <row r="3042" spans="48:53">
      <c r="AV3042" s="203"/>
      <c r="AW3042" s="75"/>
      <c r="AX3042" s="75"/>
      <c r="AY3042" s="94"/>
      <c r="AZ3042" s="75"/>
      <c r="BA3042" s="75"/>
    </row>
    <row r="3043" spans="48:53">
      <c r="AV3043" s="203"/>
      <c r="AW3043" s="75"/>
      <c r="AX3043" s="75"/>
      <c r="AY3043" s="94"/>
      <c r="AZ3043" s="75"/>
      <c r="BA3043" s="75"/>
    </row>
    <row r="3044" spans="48:53">
      <c r="AV3044" s="203"/>
      <c r="AW3044" s="75"/>
      <c r="AX3044" s="75"/>
      <c r="AY3044" s="94"/>
      <c r="AZ3044" s="75"/>
      <c r="BA3044" s="75"/>
    </row>
    <row r="3045" spans="48:53">
      <c r="AV3045" s="203"/>
      <c r="AW3045" s="75"/>
      <c r="AX3045" s="75"/>
      <c r="AY3045" s="94"/>
      <c r="AZ3045" s="75"/>
      <c r="BA3045" s="75"/>
    </row>
    <row r="3046" spans="48:53">
      <c r="AV3046" s="203"/>
      <c r="AW3046" s="75"/>
      <c r="AX3046" s="75"/>
      <c r="AY3046" s="94"/>
      <c r="AZ3046" s="75"/>
      <c r="BA3046" s="75"/>
    </row>
    <row r="3047" spans="48:53">
      <c r="AV3047" s="203"/>
      <c r="AW3047" s="75"/>
      <c r="AX3047" s="75"/>
      <c r="AY3047" s="94"/>
      <c r="AZ3047" s="75"/>
      <c r="BA3047" s="75"/>
    </row>
    <row r="3048" spans="48:53">
      <c r="AV3048" s="203"/>
      <c r="AW3048" s="75"/>
      <c r="AX3048" s="75"/>
      <c r="AY3048" s="94"/>
      <c r="AZ3048" s="75"/>
      <c r="BA3048" s="75"/>
    </row>
    <row r="3049" spans="48:53">
      <c r="AV3049" s="203"/>
      <c r="AW3049" s="75"/>
      <c r="AX3049" s="75"/>
      <c r="AY3049" s="94"/>
      <c r="AZ3049" s="75"/>
      <c r="BA3049" s="75"/>
    </row>
    <row r="3050" spans="48:53">
      <c r="AV3050" s="203"/>
      <c r="AW3050" s="75"/>
      <c r="AX3050" s="75"/>
      <c r="AY3050" s="94"/>
      <c r="AZ3050" s="75"/>
      <c r="BA3050" s="75"/>
    </row>
    <row r="3051" spans="48:53">
      <c r="AV3051" s="203"/>
      <c r="AW3051" s="75"/>
      <c r="AX3051" s="75"/>
      <c r="AY3051" s="94"/>
      <c r="AZ3051" s="75"/>
      <c r="BA3051" s="75"/>
    </row>
    <row r="3052" spans="48:53">
      <c r="AV3052" s="203"/>
      <c r="AW3052" s="75"/>
      <c r="AX3052" s="75"/>
      <c r="AY3052" s="94"/>
      <c r="AZ3052" s="75"/>
      <c r="BA3052" s="75"/>
    </row>
    <row r="3053" spans="48:53">
      <c r="AV3053" s="203"/>
      <c r="AW3053" s="75"/>
      <c r="AX3053" s="75"/>
      <c r="AY3053" s="94"/>
      <c r="AZ3053" s="75"/>
      <c r="BA3053" s="75"/>
    </row>
    <row r="3054" spans="48:53">
      <c r="AV3054" s="203"/>
      <c r="AW3054" s="75"/>
      <c r="AX3054" s="75"/>
      <c r="AY3054" s="94"/>
      <c r="AZ3054" s="75"/>
      <c r="BA3054" s="75"/>
    </row>
    <row r="3055" spans="48:53">
      <c r="AV3055" s="203"/>
      <c r="AW3055" s="75"/>
      <c r="AX3055" s="75"/>
      <c r="AY3055" s="94"/>
      <c r="AZ3055" s="75"/>
      <c r="BA3055" s="75"/>
    </row>
    <row r="3056" spans="48:53">
      <c r="AV3056" s="203"/>
      <c r="AW3056" s="75"/>
      <c r="AX3056" s="75"/>
      <c r="AY3056" s="94"/>
      <c r="AZ3056" s="75"/>
      <c r="BA3056" s="75"/>
    </row>
    <row r="3057" spans="48:53">
      <c r="AV3057" s="203"/>
      <c r="AW3057" s="75"/>
      <c r="AX3057" s="75"/>
      <c r="AY3057" s="94"/>
      <c r="AZ3057" s="75"/>
      <c r="BA3057" s="75"/>
    </row>
    <row r="3058" spans="48:53">
      <c r="AV3058" s="203"/>
      <c r="AW3058" s="75"/>
      <c r="AX3058" s="75"/>
      <c r="AY3058" s="94"/>
      <c r="AZ3058" s="75"/>
      <c r="BA3058" s="75"/>
    </row>
    <row r="3059" spans="48:53">
      <c r="AV3059" s="203"/>
      <c r="AW3059" s="75"/>
      <c r="AX3059" s="75"/>
      <c r="AY3059" s="94"/>
      <c r="AZ3059" s="75"/>
      <c r="BA3059" s="75"/>
    </row>
    <row r="3060" spans="48:53">
      <c r="AV3060" s="203"/>
      <c r="AW3060" s="75"/>
      <c r="AX3060" s="75"/>
      <c r="AY3060" s="94"/>
      <c r="AZ3060" s="75"/>
      <c r="BA3060" s="75"/>
    </row>
    <row r="3061" spans="48:53">
      <c r="AV3061" s="203"/>
      <c r="AW3061" s="75"/>
      <c r="AX3061" s="75"/>
      <c r="AY3061" s="94"/>
      <c r="AZ3061" s="75"/>
      <c r="BA3061" s="75"/>
    </row>
    <row r="3062" spans="48:53">
      <c r="AV3062" s="203"/>
      <c r="AW3062" s="75"/>
      <c r="AX3062" s="75"/>
      <c r="AY3062" s="94"/>
      <c r="AZ3062" s="75"/>
      <c r="BA3062" s="75"/>
    </row>
    <row r="3063" spans="48:53">
      <c r="AV3063" s="203"/>
      <c r="AW3063" s="75"/>
      <c r="AX3063" s="75"/>
      <c r="AY3063" s="94"/>
      <c r="AZ3063" s="75"/>
      <c r="BA3063" s="75"/>
    </row>
    <row r="3064" spans="48:53">
      <c r="AV3064" s="203"/>
      <c r="AW3064" s="75"/>
      <c r="AX3064" s="75"/>
      <c r="AY3064" s="94"/>
      <c r="AZ3064" s="75"/>
      <c r="BA3064" s="75"/>
    </row>
    <row r="3065" spans="48:53">
      <c r="AV3065" s="203"/>
      <c r="AW3065" s="75"/>
      <c r="AX3065" s="75"/>
      <c r="AY3065" s="94"/>
      <c r="AZ3065" s="75"/>
      <c r="BA3065" s="75"/>
    </row>
    <row r="3066" spans="48:53">
      <c r="AV3066" s="203"/>
      <c r="AW3066" s="75"/>
      <c r="AX3066" s="75"/>
      <c r="AY3066" s="94"/>
      <c r="AZ3066" s="75"/>
      <c r="BA3066" s="75"/>
    </row>
    <row r="3067" spans="48:53">
      <c r="AV3067" s="203"/>
      <c r="AW3067" s="75"/>
      <c r="AX3067" s="75"/>
      <c r="AY3067" s="94"/>
      <c r="AZ3067" s="75"/>
      <c r="BA3067" s="75"/>
    </row>
    <row r="3068" spans="48:53">
      <c r="AV3068" s="203"/>
      <c r="AW3068" s="75"/>
      <c r="AX3068" s="75"/>
      <c r="AY3068" s="94"/>
      <c r="AZ3068" s="75"/>
      <c r="BA3068" s="75"/>
    </row>
    <row r="3069" spans="48:53">
      <c r="AV3069" s="203"/>
      <c r="AW3069" s="75"/>
      <c r="AX3069" s="75"/>
      <c r="AY3069" s="94"/>
      <c r="AZ3069" s="75"/>
      <c r="BA3069" s="75"/>
    </row>
    <row r="3070" spans="48:53">
      <c r="AV3070" s="203"/>
      <c r="AW3070" s="75"/>
      <c r="AX3070" s="75"/>
      <c r="AY3070" s="94"/>
      <c r="AZ3070" s="75"/>
      <c r="BA3070" s="75"/>
    </row>
    <row r="3071" spans="48:53">
      <c r="AV3071" s="203"/>
      <c r="AW3071" s="75"/>
      <c r="AX3071" s="75"/>
      <c r="AY3071" s="94"/>
      <c r="AZ3071" s="75"/>
      <c r="BA3071" s="75"/>
    </row>
    <row r="3072" spans="48:53">
      <c r="AV3072" s="203"/>
      <c r="AW3072" s="75"/>
      <c r="AX3072" s="75"/>
      <c r="AY3072" s="94"/>
      <c r="AZ3072" s="75"/>
      <c r="BA3072" s="75"/>
    </row>
    <row r="3073" spans="48:53">
      <c r="AV3073" s="203"/>
      <c r="AW3073" s="75"/>
      <c r="AX3073" s="75"/>
      <c r="AY3073" s="94"/>
      <c r="AZ3073" s="75"/>
      <c r="BA3073" s="75"/>
    </row>
    <row r="3074" spans="48:53">
      <c r="AV3074" s="203"/>
      <c r="AW3074" s="75"/>
      <c r="AX3074" s="75"/>
      <c r="AY3074" s="94"/>
      <c r="AZ3074" s="75"/>
      <c r="BA3074" s="75"/>
    </row>
    <row r="3075" spans="48:53">
      <c r="AV3075" s="203"/>
      <c r="AW3075" s="75"/>
      <c r="AX3075" s="75"/>
      <c r="AY3075" s="94"/>
      <c r="AZ3075" s="75"/>
      <c r="BA3075" s="75"/>
    </row>
    <row r="3076" spans="48:53">
      <c r="AV3076" s="203"/>
      <c r="AW3076" s="75"/>
      <c r="AX3076" s="75"/>
      <c r="AY3076" s="94"/>
      <c r="AZ3076" s="75"/>
      <c r="BA3076" s="75"/>
    </row>
    <row r="3077" spans="48:53">
      <c r="AV3077" s="203"/>
      <c r="AW3077" s="75"/>
      <c r="AX3077" s="75"/>
      <c r="AY3077" s="94"/>
      <c r="AZ3077" s="75"/>
      <c r="BA3077" s="75"/>
    </row>
    <row r="3078" spans="48:53">
      <c r="AV3078" s="203"/>
      <c r="AW3078" s="75"/>
      <c r="AX3078" s="75"/>
      <c r="AY3078" s="94"/>
      <c r="AZ3078" s="75"/>
      <c r="BA3078" s="75"/>
    </row>
    <row r="3079" spans="48:53">
      <c r="AV3079" s="203"/>
      <c r="AW3079" s="75"/>
      <c r="AX3079" s="75"/>
      <c r="AY3079" s="94"/>
      <c r="AZ3079" s="75"/>
      <c r="BA3079" s="75"/>
    </row>
    <row r="3080" spans="48:53">
      <c r="AV3080" s="203"/>
      <c r="AW3080" s="75"/>
      <c r="AX3080" s="75"/>
      <c r="AY3080" s="94"/>
      <c r="AZ3080" s="75"/>
      <c r="BA3080" s="75"/>
    </row>
    <row r="3081" spans="48:53">
      <c r="AV3081" s="203"/>
      <c r="AW3081" s="75"/>
      <c r="AX3081" s="75"/>
      <c r="AY3081" s="94"/>
      <c r="AZ3081" s="75"/>
      <c r="BA3081" s="75"/>
    </row>
    <row r="3082" spans="48:53">
      <c r="AV3082" s="203"/>
      <c r="AW3082" s="75"/>
      <c r="AX3082" s="75"/>
      <c r="AY3082" s="94"/>
      <c r="AZ3082" s="75"/>
      <c r="BA3082" s="75"/>
    </row>
    <row r="3083" spans="48:53">
      <c r="AV3083" s="203"/>
      <c r="AW3083" s="75"/>
      <c r="AX3083" s="75"/>
      <c r="AY3083" s="94"/>
      <c r="AZ3083" s="75"/>
      <c r="BA3083" s="75"/>
    </row>
    <row r="3084" spans="48:53">
      <c r="AV3084" s="203"/>
      <c r="AW3084" s="75"/>
      <c r="AX3084" s="75"/>
      <c r="AY3084" s="94"/>
      <c r="AZ3084" s="75"/>
      <c r="BA3084" s="75"/>
    </row>
    <row r="3085" spans="48:53">
      <c r="AV3085" s="203"/>
      <c r="AW3085" s="75"/>
      <c r="AX3085" s="75"/>
      <c r="AY3085" s="94"/>
      <c r="AZ3085" s="75"/>
      <c r="BA3085" s="75"/>
    </row>
    <row r="3086" spans="48:53">
      <c r="AV3086" s="203"/>
      <c r="AW3086" s="75"/>
      <c r="AX3086" s="75"/>
      <c r="AY3086" s="94"/>
      <c r="AZ3086" s="75"/>
      <c r="BA3086" s="75"/>
    </row>
    <row r="3087" spans="48:53">
      <c r="AV3087" s="203"/>
      <c r="AW3087" s="75"/>
      <c r="AX3087" s="75"/>
      <c r="AY3087" s="94"/>
      <c r="AZ3087" s="75"/>
      <c r="BA3087" s="75"/>
    </row>
    <row r="3088" spans="48:53">
      <c r="AV3088" s="203"/>
      <c r="AW3088" s="75"/>
      <c r="AX3088" s="75"/>
      <c r="AY3088" s="94"/>
      <c r="AZ3088" s="75"/>
      <c r="BA3088" s="75"/>
    </row>
    <row r="3089" spans="48:53">
      <c r="AV3089" s="203"/>
      <c r="AW3089" s="75"/>
      <c r="AX3089" s="75"/>
      <c r="AY3089" s="94"/>
      <c r="AZ3089" s="75"/>
      <c r="BA3089" s="75"/>
    </row>
    <row r="3090" spans="48:53">
      <c r="AV3090" s="203"/>
      <c r="AW3090" s="75"/>
      <c r="AX3090" s="75"/>
      <c r="AY3090" s="94"/>
      <c r="AZ3090" s="75"/>
      <c r="BA3090" s="75"/>
    </row>
    <row r="3091" spans="48:53">
      <c r="AV3091" s="203"/>
      <c r="AW3091" s="75"/>
      <c r="AX3091" s="75"/>
      <c r="AY3091" s="94"/>
      <c r="AZ3091" s="75"/>
      <c r="BA3091" s="75"/>
    </row>
    <row r="3092" spans="48:53">
      <c r="AV3092" s="203"/>
      <c r="AW3092" s="75"/>
      <c r="AX3092" s="75"/>
      <c r="AY3092" s="94"/>
      <c r="AZ3092" s="75"/>
      <c r="BA3092" s="75"/>
    </row>
    <row r="3093" spans="48:53">
      <c r="AV3093" s="203"/>
      <c r="AW3093" s="75"/>
      <c r="AX3093" s="75"/>
      <c r="AY3093" s="94"/>
      <c r="AZ3093" s="75"/>
      <c r="BA3093" s="75"/>
    </row>
    <row r="3094" spans="48:53">
      <c r="AV3094" s="203"/>
      <c r="AW3094" s="75"/>
      <c r="AX3094" s="75"/>
      <c r="AY3094" s="94"/>
      <c r="AZ3094" s="75"/>
      <c r="BA3094" s="75"/>
    </row>
    <row r="3095" spans="48:53">
      <c r="AV3095" s="203"/>
      <c r="AW3095" s="75"/>
      <c r="AX3095" s="75"/>
      <c r="AY3095" s="94"/>
      <c r="AZ3095" s="75"/>
      <c r="BA3095" s="75"/>
    </row>
    <row r="3096" spans="48:53">
      <c r="AV3096" s="203"/>
      <c r="AW3096" s="75"/>
      <c r="AX3096" s="75"/>
      <c r="AY3096" s="94"/>
      <c r="AZ3096" s="75"/>
      <c r="BA3096" s="75"/>
    </row>
    <row r="3097" spans="48:53">
      <c r="AV3097" s="203"/>
      <c r="AW3097" s="75"/>
      <c r="AX3097" s="75"/>
      <c r="AY3097" s="94"/>
      <c r="AZ3097" s="75"/>
      <c r="BA3097" s="75"/>
    </row>
    <row r="3098" spans="48:53">
      <c r="AV3098" s="203"/>
      <c r="AW3098" s="75"/>
      <c r="AX3098" s="75"/>
      <c r="AY3098" s="94"/>
      <c r="AZ3098" s="75"/>
      <c r="BA3098" s="75"/>
    </row>
    <row r="3099" spans="48:53">
      <c r="AV3099" s="203"/>
      <c r="AW3099" s="75"/>
      <c r="AX3099" s="75"/>
      <c r="AY3099" s="94"/>
      <c r="AZ3099" s="75"/>
      <c r="BA3099" s="75"/>
    </row>
    <row r="3100" spans="48:53">
      <c r="AV3100" s="203"/>
      <c r="AW3100" s="75"/>
      <c r="AX3100" s="75"/>
      <c r="AY3100" s="94"/>
      <c r="AZ3100" s="75"/>
      <c r="BA3100" s="75"/>
    </row>
    <row r="3101" spans="48:53">
      <c r="AV3101" s="203"/>
      <c r="AW3101" s="75"/>
      <c r="AX3101" s="75"/>
      <c r="AY3101" s="94"/>
      <c r="AZ3101" s="75"/>
      <c r="BA3101" s="75"/>
    </row>
    <row r="3102" spans="48:53">
      <c r="AV3102" s="203"/>
      <c r="AW3102" s="75"/>
      <c r="AX3102" s="75"/>
      <c r="AY3102" s="94"/>
      <c r="AZ3102" s="75"/>
      <c r="BA3102" s="75"/>
    </row>
    <row r="3103" spans="48:53">
      <c r="AV3103" s="203"/>
      <c r="AW3103" s="75"/>
      <c r="AX3103" s="75"/>
      <c r="AY3103" s="94"/>
      <c r="AZ3103" s="75"/>
      <c r="BA3103" s="75"/>
    </row>
    <row r="3104" spans="48:53">
      <c r="AV3104" s="203"/>
      <c r="AW3104" s="75"/>
      <c r="AX3104" s="75"/>
      <c r="AY3104" s="94"/>
      <c r="AZ3104" s="75"/>
      <c r="BA3104" s="75"/>
    </row>
    <row r="3105" spans="48:53">
      <c r="AV3105" s="203"/>
      <c r="AW3105" s="75"/>
      <c r="AX3105" s="75"/>
      <c r="AY3105" s="94"/>
      <c r="AZ3105" s="75"/>
      <c r="BA3105" s="75"/>
    </row>
    <row r="3106" spans="48:53">
      <c r="AV3106" s="203"/>
      <c r="AW3106" s="75"/>
      <c r="AX3106" s="75"/>
      <c r="AY3106" s="94"/>
      <c r="AZ3106" s="75"/>
      <c r="BA3106" s="75"/>
    </row>
    <row r="3107" spans="48:53">
      <c r="AV3107" s="203"/>
      <c r="AW3107" s="75"/>
      <c r="AX3107" s="75"/>
      <c r="AY3107" s="94"/>
      <c r="AZ3107" s="75"/>
      <c r="BA3107" s="75"/>
    </row>
    <row r="3108" spans="48:53">
      <c r="AV3108" s="203"/>
      <c r="AW3108" s="75"/>
      <c r="AX3108" s="75"/>
      <c r="AY3108" s="94"/>
      <c r="AZ3108" s="75"/>
      <c r="BA3108" s="75"/>
    </row>
    <row r="3109" spans="48:53">
      <c r="AV3109" s="203"/>
      <c r="AW3109" s="75"/>
      <c r="AX3109" s="75"/>
      <c r="AY3109" s="94"/>
      <c r="AZ3109" s="75"/>
      <c r="BA3109" s="75"/>
    </row>
    <row r="3110" spans="48:53">
      <c r="AV3110" s="203"/>
      <c r="AW3110" s="75"/>
      <c r="AX3110" s="75"/>
      <c r="AY3110" s="94"/>
      <c r="AZ3110" s="75"/>
      <c r="BA3110" s="75"/>
    </row>
    <row r="3111" spans="48:53">
      <c r="AV3111" s="203"/>
      <c r="AW3111" s="75"/>
      <c r="AX3111" s="75"/>
      <c r="AY3111" s="94"/>
      <c r="AZ3111" s="75"/>
      <c r="BA3111" s="75"/>
    </row>
    <row r="3112" spans="48:53">
      <c r="AV3112" s="203"/>
      <c r="AW3112" s="75"/>
      <c r="AX3112" s="75"/>
      <c r="AY3112" s="94"/>
      <c r="AZ3112" s="75"/>
      <c r="BA3112" s="75"/>
    </row>
    <row r="3113" spans="48:53">
      <c r="AV3113" s="203"/>
      <c r="AW3113" s="75"/>
      <c r="AX3113" s="75"/>
      <c r="AY3113" s="94"/>
      <c r="AZ3113" s="75"/>
      <c r="BA3113" s="75"/>
    </row>
    <row r="3114" spans="48:53">
      <c r="AV3114" s="203"/>
      <c r="AW3114" s="75"/>
      <c r="AX3114" s="75"/>
      <c r="AY3114" s="94"/>
      <c r="AZ3114" s="75"/>
      <c r="BA3114" s="75"/>
    </row>
    <row r="3115" spans="48:53">
      <c r="AV3115" s="203"/>
      <c r="AW3115" s="75"/>
      <c r="AX3115" s="75"/>
      <c r="AY3115" s="94"/>
      <c r="AZ3115" s="75"/>
      <c r="BA3115" s="75"/>
    </row>
    <row r="3116" spans="48:53">
      <c r="AV3116" s="203"/>
      <c r="AW3116" s="75"/>
      <c r="AX3116" s="75"/>
      <c r="AY3116" s="94"/>
      <c r="AZ3116" s="75"/>
      <c r="BA3116" s="75"/>
    </row>
    <row r="3117" spans="48:53">
      <c r="AV3117" s="203"/>
      <c r="AW3117" s="75"/>
      <c r="AX3117" s="75"/>
      <c r="AY3117" s="94"/>
      <c r="AZ3117" s="75"/>
      <c r="BA3117" s="75"/>
    </row>
    <row r="3118" spans="48:53">
      <c r="AV3118" s="203"/>
      <c r="AW3118" s="75"/>
      <c r="AX3118" s="75"/>
      <c r="AY3118" s="94"/>
      <c r="AZ3118" s="75"/>
      <c r="BA3118" s="75"/>
    </row>
    <row r="3119" spans="48:53">
      <c r="AV3119" s="203"/>
      <c r="AW3119" s="75"/>
      <c r="AX3119" s="75"/>
      <c r="AY3119" s="94"/>
      <c r="AZ3119" s="75"/>
      <c r="BA3119" s="75"/>
    </row>
    <row r="3120" spans="48:53">
      <c r="AV3120" s="203"/>
      <c r="AW3120" s="75"/>
      <c r="AX3120" s="75"/>
      <c r="AY3120" s="94"/>
      <c r="AZ3120" s="75"/>
      <c r="BA3120" s="75"/>
    </row>
    <row r="3121" spans="48:53">
      <c r="AV3121" s="203"/>
      <c r="AW3121" s="75"/>
      <c r="AX3121" s="75"/>
      <c r="AY3121" s="94"/>
      <c r="AZ3121" s="75"/>
      <c r="BA3121" s="75"/>
    </row>
    <row r="3122" spans="48:53">
      <c r="AV3122" s="203"/>
      <c r="AW3122" s="75"/>
      <c r="AX3122" s="75"/>
      <c r="AY3122" s="94"/>
      <c r="AZ3122" s="75"/>
      <c r="BA3122" s="75"/>
    </row>
    <row r="3123" spans="48:53">
      <c r="AV3123" s="203"/>
      <c r="AW3123" s="75"/>
      <c r="AX3123" s="75"/>
      <c r="AY3123" s="94"/>
      <c r="AZ3123" s="75"/>
      <c r="BA3123" s="75"/>
    </row>
    <row r="3124" spans="48:53">
      <c r="AV3124" s="203"/>
      <c r="AW3124" s="75"/>
      <c r="AX3124" s="75"/>
      <c r="AY3124" s="94"/>
      <c r="AZ3124" s="75"/>
      <c r="BA3124" s="75"/>
    </row>
    <row r="3125" spans="48:53">
      <c r="AV3125" s="203"/>
      <c r="AW3125" s="75"/>
      <c r="AX3125" s="75"/>
      <c r="AY3125" s="94"/>
      <c r="AZ3125" s="75"/>
      <c r="BA3125" s="75"/>
    </row>
    <row r="3126" spans="48:53">
      <c r="AV3126" s="203"/>
      <c r="AW3126" s="75"/>
      <c r="AX3126" s="75"/>
      <c r="AY3126" s="94"/>
      <c r="AZ3126" s="75"/>
      <c r="BA3126" s="75"/>
    </row>
    <row r="3127" spans="48:53">
      <c r="AV3127" s="203"/>
      <c r="AW3127" s="75"/>
      <c r="AX3127" s="75"/>
      <c r="AY3127" s="94"/>
      <c r="AZ3127" s="75"/>
      <c r="BA3127" s="75"/>
    </row>
    <row r="3128" spans="48:53">
      <c r="AV3128" s="203"/>
      <c r="AW3128" s="75"/>
      <c r="AX3128" s="75"/>
      <c r="AY3128" s="94"/>
      <c r="AZ3128" s="75"/>
      <c r="BA3128" s="75"/>
    </row>
    <row r="3129" spans="48:53">
      <c r="AV3129" s="203"/>
      <c r="AW3129" s="75"/>
      <c r="AX3129" s="75"/>
      <c r="AY3129" s="94"/>
      <c r="AZ3129" s="75"/>
      <c r="BA3129" s="75"/>
    </row>
    <row r="3130" spans="48:53">
      <c r="AV3130" s="203"/>
      <c r="AW3130" s="75"/>
      <c r="AX3130" s="75"/>
      <c r="AY3130" s="94"/>
      <c r="AZ3130" s="75"/>
      <c r="BA3130" s="75"/>
    </row>
    <row r="3131" spans="48:53">
      <c r="AV3131" s="203"/>
      <c r="AW3131" s="75"/>
      <c r="AX3131" s="75"/>
      <c r="AY3131" s="94"/>
      <c r="AZ3131" s="75"/>
      <c r="BA3131" s="75"/>
    </row>
    <row r="3132" spans="48:53">
      <c r="AV3132" s="203"/>
      <c r="AW3132" s="75"/>
      <c r="AX3132" s="75"/>
      <c r="AY3132" s="94"/>
      <c r="AZ3132" s="75"/>
      <c r="BA3132" s="75"/>
    </row>
    <row r="3133" spans="48:53">
      <c r="AV3133" s="203"/>
      <c r="AW3133" s="75"/>
      <c r="AX3133" s="75"/>
      <c r="AY3133" s="94"/>
      <c r="AZ3133" s="75"/>
      <c r="BA3133" s="75"/>
    </row>
    <row r="3134" spans="48:53">
      <c r="AV3134" s="203"/>
      <c r="AW3134" s="75"/>
      <c r="AX3134" s="75"/>
      <c r="AY3134" s="94"/>
      <c r="AZ3134" s="75"/>
      <c r="BA3134" s="75"/>
    </row>
    <row r="3135" spans="48:53">
      <c r="AV3135" s="203"/>
      <c r="AW3135" s="75"/>
      <c r="AX3135" s="75"/>
      <c r="AY3135" s="94"/>
      <c r="AZ3135" s="75"/>
      <c r="BA3135" s="75"/>
    </row>
    <row r="3136" spans="48:53">
      <c r="AV3136" s="203"/>
      <c r="AW3136" s="75"/>
      <c r="AX3136" s="75"/>
      <c r="AY3136" s="94"/>
      <c r="AZ3136" s="75"/>
      <c r="BA3136" s="75"/>
    </row>
    <row r="3137" spans="48:53">
      <c r="AV3137" s="203"/>
      <c r="AW3137" s="75"/>
      <c r="AX3137" s="75"/>
      <c r="AY3137" s="94"/>
      <c r="AZ3137" s="75"/>
      <c r="BA3137" s="75"/>
    </row>
    <row r="3138" spans="48:53">
      <c r="AV3138" s="203"/>
      <c r="AW3138" s="75"/>
      <c r="AX3138" s="75"/>
      <c r="AY3138" s="94"/>
      <c r="AZ3138" s="75"/>
      <c r="BA3138" s="75"/>
    </row>
    <row r="3139" spans="48:53">
      <c r="AV3139" s="203"/>
      <c r="AW3139" s="75"/>
      <c r="AX3139" s="75"/>
      <c r="AY3139" s="94"/>
      <c r="AZ3139" s="75"/>
      <c r="BA3139" s="75"/>
    </row>
    <row r="3140" spans="48:53">
      <c r="AV3140" s="203"/>
      <c r="AW3140" s="75"/>
      <c r="AX3140" s="75"/>
      <c r="AY3140" s="94"/>
      <c r="AZ3140" s="75"/>
      <c r="BA3140" s="75"/>
    </row>
    <row r="3141" spans="48:53">
      <c r="AV3141" s="203"/>
      <c r="AW3141" s="75"/>
      <c r="AX3141" s="75"/>
      <c r="AY3141" s="94"/>
      <c r="AZ3141" s="75"/>
      <c r="BA3141" s="75"/>
    </row>
    <row r="3142" spans="48:53">
      <c r="AV3142" s="203"/>
      <c r="AW3142" s="75"/>
      <c r="AX3142" s="75"/>
      <c r="AY3142" s="94"/>
      <c r="AZ3142" s="75"/>
      <c r="BA3142" s="75"/>
    </row>
    <row r="3143" spans="48:53">
      <c r="AV3143" s="203"/>
      <c r="AW3143" s="75"/>
      <c r="AX3143" s="75"/>
      <c r="AY3143" s="94"/>
      <c r="AZ3143" s="75"/>
      <c r="BA3143" s="75"/>
    </row>
    <row r="3144" spans="48:53">
      <c r="AV3144" s="203"/>
      <c r="AW3144" s="75"/>
      <c r="AX3144" s="75"/>
      <c r="AY3144" s="94"/>
      <c r="AZ3144" s="75"/>
      <c r="BA3144" s="75"/>
    </row>
    <row r="3145" spans="48:53">
      <c r="AV3145" s="203"/>
      <c r="AW3145" s="75"/>
      <c r="AX3145" s="75"/>
      <c r="AY3145" s="94"/>
      <c r="AZ3145" s="75"/>
      <c r="BA3145" s="75"/>
    </row>
    <row r="3146" spans="48:53">
      <c r="AV3146" s="203"/>
      <c r="AW3146" s="75"/>
      <c r="AX3146" s="75"/>
      <c r="AY3146" s="94"/>
      <c r="AZ3146" s="75"/>
      <c r="BA3146" s="75"/>
    </row>
    <row r="3147" spans="48:53">
      <c r="AV3147" s="203"/>
      <c r="AW3147" s="75"/>
      <c r="AX3147" s="75"/>
      <c r="AY3147" s="94"/>
      <c r="AZ3147" s="75"/>
      <c r="BA3147" s="75"/>
    </row>
    <row r="3148" spans="48:53">
      <c r="AV3148" s="203"/>
      <c r="AW3148" s="75"/>
      <c r="AX3148" s="75"/>
      <c r="AY3148" s="94"/>
      <c r="AZ3148" s="75"/>
      <c r="BA3148" s="75"/>
    </row>
    <row r="3149" spans="48:53">
      <c r="AV3149" s="203"/>
      <c r="AW3149" s="75"/>
      <c r="AX3149" s="75"/>
      <c r="AY3149" s="94"/>
      <c r="AZ3149" s="75"/>
      <c r="BA3149" s="75"/>
    </row>
    <row r="3150" spans="48:53">
      <c r="AV3150" s="203"/>
      <c r="AW3150" s="75"/>
      <c r="AX3150" s="75"/>
      <c r="AY3150" s="94"/>
      <c r="AZ3150" s="75"/>
      <c r="BA3150" s="75"/>
    </row>
    <row r="3151" spans="48:53">
      <c r="AV3151" s="203"/>
      <c r="AW3151" s="75"/>
      <c r="AX3151" s="75"/>
      <c r="AY3151" s="94"/>
      <c r="AZ3151" s="75"/>
      <c r="BA3151" s="75"/>
    </row>
    <row r="3152" spans="48:53">
      <c r="AV3152" s="203"/>
      <c r="AW3152" s="75"/>
      <c r="AX3152" s="75"/>
      <c r="AY3152" s="94"/>
      <c r="AZ3152" s="75"/>
      <c r="BA3152" s="75"/>
    </row>
    <row r="3153" spans="48:53">
      <c r="AV3153" s="203"/>
      <c r="AW3153" s="75"/>
      <c r="AX3153" s="75"/>
      <c r="AY3153" s="94"/>
      <c r="AZ3153" s="75"/>
      <c r="BA3153" s="75"/>
    </row>
    <row r="3154" spans="48:53">
      <c r="AV3154" s="203"/>
      <c r="AW3154" s="75"/>
      <c r="AX3154" s="75"/>
      <c r="AY3154" s="94"/>
      <c r="AZ3154" s="75"/>
      <c r="BA3154" s="75"/>
    </row>
    <row r="3155" spans="48:53">
      <c r="AV3155" s="203"/>
      <c r="AW3155" s="75"/>
      <c r="AX3155" s="75"/>
      <c r="AY3155" s="94"/>
      <c r="AZ3155" s="75"/>
      <c r="BA3155" s="75"/>
    </row>
    <row r="3156" spans="48:53">
      <c r="AV3156" s="203"/>
      <c r="AW3156" s="75"/>
      <c r="AX3156" s="75"/>
      <c r="AY3156" s="94"/>
      <c r="AZ3156" s="75"/>
      <c r="BA3156" s="75"/>
    </row>
    <row r="3157" spans="48:53">
      <c r="AV3157" s="203"/>
      <c r="AW3157" s="75"/>
      <c r="AX3157" s="75"/>
      <c r="AY3157" s="94"/>
      <c r="AZ3157" s="75"/>
      <c r="BA3157" s="75"/>
    </row>
    <row r="3158" spans="48:53">
      <c r="AV3158" s="203"/>
      <c r="AW3158" s="75"/>
      <c r="AX3158" s="75"/>
      <c r="AY3158" s="94"/>
      <c r="AZ3158" s="75"/>
      <c r="BA3158" s="75"/>
    </row>
    <row r="3159" spans="48:53">
      <c r="AV3159" s="203"/>
      <c r="AW3159" s="75"/>
      <c r="AX3159" s="75"/>
      <c r="AY3159" s="94"/>
      <c r="AZ3159" s="75"/>
      <c r="BA3159" s="75"/>
    </row>
    <row r="3160" spans="48:53">
      <c r="AV3160" s="203"/>
      <c r="AW3160" s="75"/>
      <c r="AX3160" s="75"/>
      <c r="AY3160" s="94"/>
      <c r="AZ3160" s="75"/>
      <c r="BA3160" s="75"/>
    </row>
    <row r="3161" spans="48:53">
      <c r="AV3161" s="203"/>
      <c r="AW3161" s="75"/>
      <c r="AX3161" s="75"/>
      <c r="AY3161" s="94"/>
      <c r="AZ3161" s="75"/>
      <c r="BA3161" s="75"/>
    </row>
    <row r="3162" spans="48:53">
      <c r="AV3162" s="203"/>
      <c r="AW3162" s="75"/>
      <c r="AX3162" s="75"/>
      <c r="AY3162" s="94"/>
      <c r="AZ3162" s="75"/>
      <c r="BA3162" s="75"/>
    </row>
    <row r="3163" spans="48:53">
      <c r="AV3163" s="203"/>
      <c r="AW3163" s="75"/>
      <c r="AX3163" s="75"/>
      <c r="AY3163" s="94"/>
      <c r="AZ3163" s="75"/>
      <c r="BA3163" s="75"/>
    </row>
    <row r="3164" spans="48:53">
      <c r="AV3164" s="203"/>
      <c r="AW3164" s="75"/>
      <c r="AX3164" s="75"/>
      <c r="AY3164" s="94"/>
      <c r="AZ3164" s="75"/>
      <c r="BA3164" s="75"/>
    </row>
    <row r="3165" spans="48:53">
      <c r="AV3165" s="203"/>
      <c r="AW3165" s="75"/>
      <c r="AX3165" s="75"/>
      <c r="AY3165" s="94"/>
      <c r="AZ3165" s="75"/>
      <c r="BA3165" s="75"/>
    </row>
    <row r="3166" spans="48:53">
      <c r="AV3166" s="203"/>
      <c r="AW3166" s="75"/>
      <c r="AX3166" s="75"/>
      <c r="AY3166" s="94"/>
      <c r="AZ3166" s="75"/>
      <c r="BA3166" s="75"/>
    </row>
    <row r="3167" spans="48:53">
      <c r="AV3167" s="203"/>
      <c r="AW3167" s="75"/>
      <c r="AX3167" s="75"/>
      <c r="AY3167" s="94"/>
      <c r="AZ3167" s="75"/>
      <c r="BA3167" s="75"/>
    </row>
    <row r="3168" spans="48:53">
      <c r="AV3168" s="203"/>
      <c r="AW3168" s="75"/>
      <c r="AX3168" s="75"/>
      <c r="AY3168" s="94"/>
      <c r="AZ3168" s="75"/>
      <c r="BA3168" s="75"/>
    </row>
    <row r="3169" spans="48:53">
      <c r="AV3169" s="203"/>
      <c r="AW3169" s="75"/>
      <c r="AX3169" s="75"/>
      <c r="AY3169" s="94"/>
      <c r="AZ3169" s="75"/>
      <c r="BA3169" s="75"/>
    </row>
    <row r="3170" spans="48:53">
      <c r="AV3170" s="203"/>
      <c r="AW3170" s="75"/>
      <c r="AX3170" s="75"/>
      <c r="AY3170" s="94"/>
      <c r="AZ3170" s="75"/>
      <c r="BA3170" s="75"/>
    </row>
    <row r="3171" spans="48:53">
      <c r="AV3171" s="203"/>
      <c r="AW3171" s="75"/>
      <c r="AX3171" s="75"/>
      <c r="AY3171" s="94"/>
      <c r="AZ3171" s="75"/>
      <c r="BA3171" s="75"/>
    </row>
    <row r="3172" spans="48:53">
      <c r="AV3172" s="203"/>
      <c r="AW3172" s="75"/>
      <c r="AX3172" s="75"/>
      <c r="AY3172" s="94"/>
      <c r="AZ3172" s="75"/>
      <c r="BA3172" s="75"/>
    </row>
    <row r="3173" spans="48:53">
      <c r="AV3173" s="203"/>
      <c r="AW3173" s="75"/>
      <c r="AX3173" s="75"/>
      <c r="AY3173" s="94"/>
      <c r="AZ3173" s="75"/>
      <c r="BA3173" s="75"/>
    </row>
    <row r="3174" spans="48:53">
      <c r="AV3174" s="203"/>
      <c r="AW3174" s="75"/>
      <c r="AX3174" s="75"/>
      <c r="AY3174" s="94"/>
      <c r="AZ3174" s="75"/>
      <c r="BA3174" s="75"/>
    </row>
    <row r="3175" spans="48:53">
      <c r="AV3175" s="203"/>
      <c r="AW3175" s="75"/>
      <c r="AX3175" s="75"/>
      <c r="AY3175" s="94"/>
      <c r="AZ3175" s="75"/>
      <c r="BA3175" s="75"/>
    </row>
    <row r="3176" spans="48:53">
      <c r="AV3176" s="203"/>
      <c r="AW3176" s="75"/>
      <c r="AX3176" s="75"/>
      <c r="AY3176" s="94"/>
      <c r="AZ3176" s="75"/>
      <c r="BA3176" s="75"/>
    </row>
    <row r="3177" spans="48:53">
      <c r="AV3177" s="203"/>
      <c r="AW3177" s="75"/>
      <c r="AX3177" s="75"/>
      <c r="AY3177" s="94"/>
      <c r="AZ3177" s="75"/>
      <c r="BA3177" s="75"/>
    </row>
    <row r="3178" spans="48:53">
      <c r="AV3178" s="203"/>
      <c r="AW3178" s="75"/>
      <c r="AX3178" s="75"/>
      <c r="AY3178" s="94"/>
      <c r="AZ3178" s="75"/>
      <c r="BA3178" s="75"/>
    </row>
    <row r="3179" spans="48:53">
      <c r="AV3179" s="203"/>
      <c r="AW3179" s="75"/>
      <c r="AX3179" s="75"/>
      <c r="AY3179" s="94"/>
      <c r="AZ3179" s="75"/>
      <c r="BA3179" s="75"/>
    </row>
    <row r="3180" spans="48:53">
      <c r="AV3180" s="203"/>
      <c r="AW3180" s="75"/>
      <c r="AX3180" s="75"/>
      <c r="AY3180" s="94"/>
      <c r="AZ3180" s="75"/>
      <c r="BA3180" s="75"/>
    </row>
    <row r="3181" spans="48:53">
      <c r="AV3181" s="203"/>
      <c r="AW3181" s="75"/>
      <c r="AX3181" s="75"/>
      <c r="AY3181" s="94"/>
      <c r="AZ3181" s="75"/>
      <c r="BA3181" s="75"/>
    </row>
    <row r="3182" spans="48:53">
      <c r="AV3182" s="203"/>
      <c r="AW3182" s="75"/>
      <c r="AX3182" s="75"/>
      <c r="AY3182" s="94"/>
      <c r="AZ3182" s="75"/>
      <c r="BA3182" s="75"/>
    </row>
    <row r="3183" spans="48:53">
      <c r="AV3183" s="203"/>
      <c r="AW3183" s="75"/>
      <c r="AX3183" s="75"/>
      <c r="AY3183" s="94"/>
      <c r="AZ3183" s="75"/>
      <c r="BA3183" s="75"/>
    </row>
    <row r="3184" spans="48:53">
      <c r="AV3184" s="203"/>
      <c r="AW3184" s="75"/>
      <c r="AX3184" s="75"/>
      <c r="AY3184" s="94"/>
      <c r="AZ3184" s="75"/>
      <c r="BA3184" s="75"/>
    </row>
    <row r="3185" spans="48:53">
      <c r="AV3185" s="203"/>
      <c r="AW3185" s="75"/>
      <c r="AX3185" s="75"/>
      <c r="AY3185" s="94"/>
      <c r="AZ3185" s="75"/>
      <c r="BA3185" s="75"/>
    </row>
    <row r="3186" spans="48:53">
      <c r="AV3186" s="203"/>
      <c r="AW3186" s="75"/>
      <c r="AX3186" s="75"/>
      <c r="AY3186" s="94"/>
      <c r="AZ3186" s="75"/>
      <c r="BA3186" s="75"/>
    </row>
    <row r="3187" spans="48:53">
      <c r="AV3187" s="203"/>
      <c r="AW3187" s="75"/>
      <c r="AX3187" s="75"/>
      <c r="AY3187" s="94"/>
      <c r="AZ3187" s="75"/>
      <c r="BA3187" s="75"/>
    </row>
    <row r="3188" spans="48:53">
      <c r="AV3188" s="203"/>
      <c r="AW3188" s="75"/>
      <c r="AX3188" s="75"/>
      <c r="AY3188" s="94"/>
      <c r="AZ3188" s="75"/>
      <c r="BA3188" s="75"/>
    </row>
    <row r="3189" spans="48:53">
      <c r="AV3189" s="203"/>
      <c r="AW3189" s="75"/>
      <c r="AX3189" s="75"/>
      <c r="AY3189" s="94"/>
      <c r="AZ3189" s="75"/>
      <c r="BA3189" s="75"/>
    </row>
    <row r="3190" spans="48:53">
      <c r="AV3190" s="203"/>
      <c r="AW3190" s="75"/>
      <c r="AX3190" s="75"/>
      <c r="AY3190" s="94"/>
      <c r="AZ3190" s="75"/>
      <c r="BA3190" s="75"/>
    </row>
    <row r="3191" spans="48:53">
      <c r="AV3191" s="203"/>
      <c r="AW3191" s="75"/>
      <c r="AX3191" s="75"/>
      <c r="AY3191" s="94"/>
      <c r="AZ3191" s="75"/>
      <c r="BA3191" s="75"/>
    </row>
    <row r="3192" spans="48:53">
      <c r="AV3192" s="203"/>
      <c r="AW3192" s="75"/>
      <c r="AX3192" s="75"/>
      <c r="AY3192" s="94"/>
      <c r="AZ3192" s="75"/>
      <c r="BA3192" s="75"/>
    </row>
    <row r="3193" spans="48:53">
      <c r="AV3193" s="203"/>
      <c r="AW3193" s="75"/>
      <c r="AX3193" s="75"/>
      <c r="AY3193" s="94"/>
      <c r="AZ3193" s="75"/>
      <c r="BA3193" s="75"/>
    </row>
    <row r="3194" spans="48:53">
      <c r="AV3194" s="203"/>
      <c r="AW3194" s="75"/>
      <c r="AX3194" s="75"/>
      <c r="AY3194" s="94"/>
      <c r="AZ3194" s="75"/>
      <c r="BA3194" s="75"/>
    </row>
    <row r="3195" spans="48:53">
      <c r="AV3195" s="203"/>
      <c r="AW3195" s="75"/>
      <c r="AX3195" s="75"/>
      <c r="AY3195" s="94"/>
      <c r="AZ3195" s="75"/>
      <c r="BA3195" s="75"/>
    </row>
    <row r="3196" spans="48:53">
      <c r="AV3196" s="203"/>
      <c r="AW3196" s="75"/>
      <c r="AX3196" s="75"/>
      <c r="AY3196" s="94"/>
      <c r="AZ3196" s="75"/>
      <c r="BA3196" s="75"/>
    </row>
    <row r="3197" spans="48:53">
      <c r="AV3197" s="203"/>
      <c r="AW3197" s="75"/>
      <c r="AX3197" s="75"/>
      <c r="AY3197" s="94"/>
      <c r="AZ3197" s="75"/>
      <c r="BA3197" s="75"/>
    </row>
    <row r="3198" spans="48:53">
      <c r="AV3198" s="203"/>
      <c r="AW3198" s="75"/>
      <c r="AX3198" s="75"/>
      <c r="AY3198" s="94"/>
      <c r="AZ3198" s="75"/>
      <c r="BA3198" s="75"/>
    </row>
    <row r="3199" spans="48:53">
      <c r="AV3199" s="203"/>
      <c r="AW3199" s="75"/>
      <c r="AX3199" s="75"/>
      <c r="AY3199" s="94"/>
      <c r="AZ3199" s="75"/>
      <c r="BA3199" s="75"/>
    </row>
    <row r="3200" spans="48:53">
      <c r="AV3200" s="203"/>
      <c r="AW3200" s="75"/>
      <c r="AX3200" s="75"/>
      <c r="AY3200" s="94"/>
      <c r="AZ3200" s="75"/>
      <c r="BA3200" s="75"/>
    </row>
    <row r="3201" spans="48:53">
      <c r="AV3201" s="203"/>
      <c r="AW3201" s="75"/>
      <c r="AX3201" s="75"/>
      <c r="AY3201" s="94"/>
      <c r="AZ3201" s="75"/>
      <c r="BA3201" s="75"/>
    </row>
    <row r="3202" spans="48:53">
      <c r="AV3202" s="203"/>
      <c r="AW3202" s="75"/>
      <c r="AX3202" s="75"/>
      <c r="AY3202" s="94"/>
      <c r="AZ3202" s="75"/>
      <c r="BA3202" s="75"/>
    </row>
    <row r="3203" spans="48:53">
      <c r="AV3203" s="203"/>
      <c r="AW3203" s="75"/>
      <c r="AX3203" s="75"/>
      <c r="AY3203" s="94"/>
      <c r="AZ3203" s="75"/>
      <c r="BA3203" s="75"/>
    </row>
    <row r="3204" spans="48:53">
      <c r="AV3204" s="203"/>
      <c r="AW3204" s="75"/>
      <c r="AX3204" s="75"/>
      <c r="AY3204" s="94"/>
      <c r="AZ3204" s="75"/>
      <c r="BA3204" s="75"/>
    </row>
    <row r="3205" spans="48:53">
      <c r="AV3205" s="203"/>
      <c r="AW3205" s="75"/>
      <c r="AX3205" s="75"/>
      <c r="AY3205" s="94"/>
      <c r="AZ3205" s="75"/>
      <c r="BA3205" s="75"/>
    </row>
    <row r="3206" spans="48:53">
      <c r="AV3206" s="203"/>
      <c r="AW3206" s="75"/>
      <c r="AX3206" s="75"/>
      <c r="AY3206" s="94"/>
      <c r="AZ3206" s="75"/>
      <c r="BA3206" s="75"/>
    </row>
    <row r="3207" spans="48:53">
      <c r="AV3207" s="203"/>
      <c r="AW3207" s="75"/>
      <c r="AX3207" s="75"/>
      <c r="AY3207" s="94"/>
      <c r="AZ3207" s="75"/>
      <c r="BA3207" s="75"/>
    </row>
    <row r="3208" spans="48:53">
      <c r="AV3208" s="203"/>
      <c r="AW3208" s="75"/>
      <c r="AX3208" s="75"/>
      <c r="AY3208" s="94"/>
      <c r="AZ3208" s="75"/>
      <c r="BA3208" s="75"/>
    </row>
    <row r="3209" spans="48:53">
      <c r="AV3209" s="203"/>
      <c r="AW3209" s="75"/>
      <c r="AX3209" s="75"/>
      <c r="AY3209" s="94"/>
      <c r="AZ3209" s="75"/>
      <c r="BA3209" s="75"/>
    </row>
    <row r="3210" spans="48:53">
      <c r="AV3210" s="203"/>
      <c r="AW3210" s="75"/>
      <c r="AX3210" s="75"/>
      <c r="AY3210" s="94"/>
      <c r="AZ3210" s="75"/>
      <c r="BA3210" s="75"/>
    </row>
    <row r="3211" spans="48:53">
      <c r="AV3211" s="203"/>
      <c r="AW3211" s="75"/>
      <c r="AX3211" s="75"/>
      <c r="AY3211" s="94"/>
      <c r="AZ3211" s="75"/>
      <c r="BA3211" s="75"/>
    </row>
    <row r="3212" spans="48:53">
      <c r="AV3212" s="203"/>
      <c r="AW3212" s="75"/>
      <c r="AX3212" s="75"/>
      <c r="AY3212" s="94"/>
      <c r="AZ3212" s="75"/>
      <c r="BA3212" s="75"/>
    </row>
    <row r="3213" spans="48:53">
      <c r="AV3213" s="203"/>
      <c r="AW3213" s="75"/>
      <c r="AX3213" s="75"/>
      <c r="AY3213" s="94"/>
      <c r="AZ3213" s="75"/>
      <c r="BA3213" s="75"/>
    </row>
    <row r="3214" spans="48:53">
      <c r="AV3214" s="203"/>
      <c r="AW3214" s="75"/>
      <c r="AX3214" s="75"/>
      <c r="AY3214" s="94"/>
      <c r="AZ3214" s="75"/>
      <c r="BA3214" s="75"/>
    </row>
    <row r="3215" spans="48:53">
      <c r="AV3215" s="203"/>
      <c r="AW3215" s="75"/>
      <c r="AX3215" s="75"/>
      <c r="AY3215" s="94"/>
      <c r="AZ3215" s="75"/>
      <c r="BA3215" s="75"/>
    </row>
    <row r="3216" spans="48:53">
      <c r="AV3216" s="203"/>
      <c r="AW3216" s="75"/>
      <c r="AX3216" s="75"/>
      <c r="AY3216" s="94"/>
      <c r="AZ3216" s="75"/>
      <c r="BA3216" s="75"/>
    </row>
    <row r="3217" spans="48:53">
      <c r="AV3217" s="203"/>
      <c r="AW3217" s="75"/>
      <c r="AX3217" s="75"/>
      <c r="AY3217" s="94"/>
      <c r="AZ3217" s="75"/>
      <c r="BA3217" s="75"/>
    </row>
    <row r="3218" spans="48:53">
      <c r="AV3218" s="203"/>
      <c r="AW3218" s="75"/>
      <c r="AX3218" s="75"/>
      <c r="AY3218" s="94"/>
      <c r="AZ3218" s="75"/>
      <c r="BA3218" s="75"/>
    </row>
    <row r="3219" spans="48:53">
      <c r="AV3219" s="203"/>
      <c r="AW3219" s="75"/>
      <c r="AX3219" s="75"/>
      <c r="AY3219" s="94"/>
      <c r="AZ3219" s="75"/>
      <c r="BA3219" s="75"/>
    </row>
    <row r="3220" spans="48:53">
      <c r="AV3220" s="203"/>
      <c r="AW3220" s="75"/>
      <c r="AX3220" s="75"/>
      <c r="AY3220" s="94"/>
      <c r="AZ3220" s="75"/>
      <c r="BA3220" s="75"/>
    </row>
    <row r="3221" spans="48:53">
      <c r="AV3221" s="203"/>
      <c r="AW3221" s="75"/>
      <c r="AX3221" s="75"/>
      <c r="AY3221" s="94"/>
      <c r="AZ3221" s="75"/>
      <c r="BA3221" s="75"/>
    </row>
    <row r="3222" spans="48:53">
      <c r="AV3222" s="203"/>
      <c r="AW3222" s="75"/>
      <c r="AX3222" s="75"/>
      <c r="AY3222" s="94"/>
      <c r="AZ3222" s="75"/>
      <c r="BA3222" s="75"/>
    </row>
    <row r="3223" spans="48:53">
      <c r="AV3223" s="203"/>
      <c r="AW3223" s="75"/>
      <c r="AX3223" s="75"/>
      <c r="AY3223" s="94"/>
      <c r="AZ3223" s="75"/>
      <c r="BA3223" s="75"/>
    </row>
    <row r="3224" spans="48:53">
      <c r="AV3224" s="203"/>
      <c r="AW3224" s="75"/>
      <c r="AX3224" s="75"/>
      <c r="AY3224" s="94"/>
      <c r="AZ3224" s="75"/>
      <c r="BA3224" s="75"/>
    </row>
    <row r="3225" spans="48:53">
      <c r="AV3225" s="203"/>
      <c r="AW3225" s="75"/>
      <c r="AX3225" s="75"/>
      <c r="AY3225" s="94"/>
      <c r="AZ3225" s="75"/>
      <c r="BA3225" s="75"/>
    </row>
    <row r="3226" spans="48:53">
      <c r="AV3226" s="203"/>
      <c r="AW3226" s="75"/>
      <c r="AX3226" s="75"/>
      <c r="AY3226" s="94"/>
      <c r="AZ3226" s="75"/>
      <c r="BA3226" s="75"/>
    </row>
    <row r="3227" spans="48:53">
      <c r="AV3227" s="203"/>
      <c r="AW3227" s="75"/>
      <c r="AX3227" s="75"/>
      <c r="AY3227" s="94"/>
      <c r="AZ3227" s="75"/>
      <c r="BA3227" s="75"/>
    </row>
    <row r="3228" spans="48:53">
      <c r="AV3228" s="203"/>
      <c r="AW3228" s="75"/>
      <c r="AX3228" s="75"/>
      <c r="AY3228" s="94"/>
      <c r="AZ3228" s="75"/>
      <c r="BA3228" s="75"/>
    </row>
    <row r="3229" spans="48:53">
      <c r="AV3229" s="203"/>
      <c r="AW3229" s="75"/>
      <c r="AX3229" s="75"/>
      <c r="AY3229" s="94"/>
      <c r="AZ3229" s="75"/>
      <c r="BA3229" s="75"/>
    </row>
    <row r="3230" spans="48:53">
      <c r="AV3230" s="203"/>
      <c r="AW3230" s="75"/>
      <c r="AX3230" s="75"/>
      <c r="AY3230" s="94"/>
      <c r="AZ3230" s="75"/>
      <c r="BA3230" s="75"/>
    </row>
    <row r="3231" spans="48:53">
      <c r="AV3231" s="203"/>
      <c r="AW3231" s="75"/>
      <c r="AX3231" s="75"/>
      <c r="AY3231" s="94"/>
      <c r="AZ3231" s="75"/>
      <c r="BA3231" s="75"/>
    </row>
    <row r="3232" spans="48:53">
      <c r="AV3232" s="203"/>
      <c r="AW3232" s="75"/>
      <c r="AX3232" s="75"/>
      <c r="AY3232" s="94"/>
      <c r="AZ3232" s="75"/>
      <c r="BA3232" s="75"/>
    </row>
    <row r="3233" spans="48:53">
      <c r="AV3233" s="203"/>
      <c r="AW3233" s="75"/>
      <c r="AX3233" s="75"/>
      <c r="AY3233" s="94"/>
      <c r="AZ3233" s="75"/>
      <c r="BA3233" s="75"/>
    </row>
    <row r="3234" spans="48:53">
      <c r="AV3234" s="203"/>
      <c r="AW3234" s="75"/>
      <c r="AX3234" s="75"/>
      <c r="AY3234" s="94"/>
      <c r="AZ3234" s="75"/>
      <c r="BA3234" s="75"/>
    </row>
    <row r="3235" spans="48:53">
      <c r="AV3235" s="203"/>
      <c r="AW3235" s="75"/>
      <c r="AX3235" s="75"/>
      <c r="AY3235" s="94"/>
      <c r="AZ3235" s="75"/>
      <c r="BA3235" s="75"/>
    </row>
    <row r="3236" spans="48:53">
      <c r="AV3236" s="203"/>
      <c r="AW3236" s="75"/>
      <c r="AX3236" s="75"/>
      <c r="AY3236" s="94"/>
      <c r="AZ3236" s="75"/>
      <c r="BA3236" s="75"/>
    </row>
    <row r="3237" spans="48:53">
      <c r="AV3237" s="203"/>
      <c r="AW3237" s="75"/>
      <c r="AX3237" s="75"/>
      <c r="AY3237" s="94"/>
      <c r="AZ3237" s="75"/>
      <c r="BA3237" s="75"/>
    </row>
    <row r="3238" spans="48:53">
      <c r="AV3238" s="203"/>
      <c r="AW3238" s="75"/>
      <c r="AX3238" s="75"/>
      <c r="AY3238" s="94"/>
      <c r="AZ3238" s="75"/>
      <c r="BA3238" s="75"/>
    </row>
    <row r="3239" spans="48:53">
      <c r="AV3239" s="203"/>
      <c r="AW3239" s="75"/>
      <c r="AX3239" s="75"/>
      <c r="AY3239" s="94"/>
      <c r="AZ3239" s="75"/>
      <c r="BA3239" s="75"/>
    </row>
    <row r="3240" spans="48:53">
      <c r="AV3240" s="203"/>
      <c r="AW3240" s="75"/>
      <c r="AX3240" s="75"/>
      <c r="AY3240" s="94"/>
      <c r="AZ3240" s="75"/>
      <c r="BA3240" s="75"/>
    </row>
    <row r="3241" spans="48:53">
      <c r="AV3241" s="203"/>
      <c r="AW3241" s="75"/>
      <c r="AX3241" s="75"/>
      <c r="AY3241" s="94"/>
      <c r="AZ3241" s="75"/>
      <c r="BA3241" s="75"/>
    </row>
    <row r="3242" spans="48:53">
      <c r="AV3242" s="203"/>
      <c r="AW3242" s="75"/>
      <c r="AX3242" s="75"/>
      <c r="AY3242" s="94"/>
      <c r="AZ3242" s="75"/>
      <c r="BA3242" s="75"/>
    </row>
    <row r="3243" spans="48:53">
      <c r="AV3243" s="203"/>
      <c r="AW3243" s="75"/>
      <c r="AX3243" s="75"/>
      <c r="AY3243" s="94"/>
      <c r="AZ3243" s="75"/>
      <c r="BA3243" s="75"/>
    </row>
    <row r="3244" spans="48:53">
      <c r="AV3244" s="203"/>
      <c r="AW3244" s="75"/>
      <c r="AX3244" s="75"/>
      <c r="AY3244" s="94"/>
      <c r="AZ3244" s="75"/>
      <c r="BA3244" s="75"/>
    </row>
    <row r="3245" spans="48:53">
      <c r="AV3245" s="203"/>
      <c r="AW3245" s="75"/>
      <c r="AX3245" s="75"/>
      <c r="AY3245" s="94"/>
      <c r="AZ3245" s="75"/>
      <c r="BA3245" s="75"/>
    </row>
    <row r="3246" spans="48:53">
      <c r="AV3246" s="203"/>
      <c r="AW3246" s="75"/>
      <c r="AX3246" s="75"/>
      <c r="AY3246" s="94"/>
      <c r="AZ3246" s="75"/>
      <c r="BA3246" s="75"/>
    </row>
    <row r="3247" spans="48:53">
      <c r="AV3247" s="203"/>
      <c r="AW3247" s="75"/>
      <c r="AX3247" s="75"/>
      <c r="AY3247" s="94"/>
      <c r="AZ3247" s="75"/>
      <c r="BA3247" s="75"/>
    </row>
    <row r="3248" spans="48:53">
      <c r="AV3248" s="203"/>
      <c r="AW3248" s="75"/>
      <c r="AX3248" s="75"/>
      <c r="AY3248" s="94"/>
      <c r="AZ3248" s="75"/>
      <c r="BA3248" s="75"/>
    </row>
    <row r="3249" spans="48:53">
      <c r="AV3249" s="203"/>
      <c r="AW3249" s="75"/>
      <c r="AX3249" s="75"/>
      <c r="AY3249" s="94"/>
      <c r="AZ3249" s="75"/>
      <c r="BA3249" s="75"/>
    </row>
    <row r="3250" spans="48:53">
      <c r="AV3250" s="203"/>
      <c r="AW3250" s="75"/>
      <c r="AX3250" s="75"/>
      <c r="AY3250" s="94"/>
      <c r="AZ3250" s="75"/>
      <c r="BA3250" s="75"/>
    </row>
    <row r="3251" spans="48:53">
      <c r="AV3251" s="203"/>
      <c r="AW3251" s="75"/>
      <c r="AX3251" s="75"/>
      <c r="AY3251" s="94"/>
      <c r="AZ3251" s="75"/>
      <c r="BA3251" s="75"/>
    </row>
    <row r="3252" spans="48:53">
      <c r="AV3252" s="203"/>
      <c r="AW3252" s="75"/>
      <c r="AX3252" s="75"/>
      <c r="AY3252" s="94"/>
      <c r="AZ3252" s="75"/>
      <c r="BA3252" s="75"/>
    </row>
    <row r="3253" spans="48:53">
      <c r="AV3253" s="203"/>
      <c r="AW3253" s="75"/>
      <c r="AX3253" s="75"/>
      <c r="AY3253" s="94"/>
      <c r="AZ3253" s="75"/>
      <c r="BA3253" s="75"/>
    </row>
    <row r="3254" spans="48:53">
      <c r="AV3254" s="203"/>
      <c r="AW3254" s="75"/>
      <c r="AX3254" s="75"/>
      <c r="AY3254" s="94"/>
      <c r="AZ3254" s="75"/>
      <c r="BA3254" s="75"/>
    </row>
    <row r="3255" spans="48:53">
      <c r="AV3255" s="203"/>
      <c r="AW3255" s="75"/>
      <c r="AX3255" s="75"/>
      <c r="AY3255" s="94"/>
      <c r="AZ3255" s="75"/>
      <c r="BA3255" s="75"/>
    </row>
    <row r="3256" spans="48:53">
      <c r="AV3256" s="203"/>
      <c r="AW3256" s="75"/>
      <c r="AX3256" s="75"/>
      <c r="AY3256" s="94"/>
      <c r="AZ3256" s="75"/>
      <c r="BA3256" s="75"/>
    </row>
    <row r="3257" spans="48:53">
      <c r="AV3257" s="203"/>
      <c r="AW3257" s="75"/>
      <c r="AX3257" s="75"/>
      <c r="AY3257" s="94"/>
      <c r="AZ3257" s="75"/>
      <c r="BA3257" s="75"/>
    </row>
    <row r="3258" spans="48:53">
      <c r="AV3258" s="203"/>
      <c r="AW3258" s="75"/>
      <c r="AX3258" s="75"/>
      <c r="AY3258" s="94"/>
      <c r="AZ3258" s="75"/>
      <c r="BA3258" s="75"/>
    </row>
    <row r="3259" spans="48:53">
      <c r="AV3259" s="203"/>
      <c r="AW3259" s="75"/>
      <c r="AX3259" s="75"/>
      <c r="AY3259" s="94"/>
      <c r="AZ3259" s="75"/>
      <c r="BA3259" s="75"/>
    </row>
    <row r="3260" spans="48:53">
      <c r="AV3260" s="203"/>
      <c r="AW3260" s="75"/>
      <c r="AX3260" s="75"/>
      <c r="AY3260" s="94"/>
      <c r="AZ3260" s="75"/>
      <c r="BA3260" s="75"/>
    </row>
    <row r="3261" spans="48:53">
      <c r="AV3261" s="203"/>
      <c r="AW3261" s="75"/>
      <c r="AX3261" s="75"/>
      <c r="AY3261" s="94"/>
      <c r="AZ3261" s="75"/>
      <c r="BA3261" s="75"/>
    </row>
    <row r="3262" spans="48:53">
      <c r="AV3262" s="203"/>
      <c r="AW3262" s="75"/>
      <c r="AX3262" s="75"/>
      <c r="AY3262" s="94"/>
      <c r="AZ3262" s="75"/>
      <c r="BA3262" s="75"/>
    </row>
    <row r="3263" spans="48:53">
      <c r="AV3263" s="203"/>
      <c r="AW3263" s="75"/>
      <c r="AX3263" s="75"/>
      <c r="AY3263" s="94"/>
      <c r="AZ3263" s="75"/>
      <c r="BA3263" s="75"/>
    </row>
    <row r="3264" spans="48:53">
      <c r="AV3264" s="203"/>
      <c r="AW3264" s="75"/>
      <c r="AX3264" s="75"/>
      <c r="AY3264" s="94"/>
      <c r="AZ3264" s="75"/>
      <c r="BA3264" s="75"/>
    </row>
    <row r="3265" spans="48:53">
      <c r="AV3265" s="203"/>
      <c r="AW3265" s="75"/>
      <c r="AX3265" s="75"/>
      <c r="AY3265" s="94"/>
      <c r="AZ3265" s="75"/>
      <c r="BA3265" s="75"/>
    </row>
    <row r="3266" spans="48:53">
      <c r="AV3266" s="203"/>
      <c r="AW3266" s="75"/>
      <c r="AX3266" s="75"/>
      <c r="AY3266" s="94"/>
      <c r="AZ3266" s="75"/>
      <c r="BA3266" s="75"/>
    </row>
    <row r="3267" spans="48:53">
      <c r="AV3267" s="203"/>
      <c r="AW3267" s="75"/>
      <c r="AX3267" s="75"/>
      <c r="AY3267" s="94"/>
      <c r="AZ3267" s="75"/>
      <c r="BA3267" s="75"/>
    </row>
    <row r="3268" spans="48:53">
      <c r="AV3268" s="203"/>
      <c r="AW3268" s="75"/>
      <c r="AX3268" s="75"/>
      <c r="AY3268" s="94"/>
      <c r="AZ3268" s="75"/>
      <c r="BA3268" s="75"/>
    </row>
    <row r="3269" spans="48:53">
      <c r="AV3269" s="203"/>
      <c r="AW3269" s="75"/>
      <c r="AX3269" s="75"/>
      <c r="AY3269" s="94"/>
      <c r="AZ3269" s="75"/>
      <c r="BA3269" s="75"/>
    </row>
    <row r="3270" spans="48:53">
      <c r="AV3270" s="203"/>
      <c r="AW3270" s="75"/>
      <c r="AX3270" s="75"/>
      <c r="AY3270" s="94"/>
      <c r="AZ3270" s="75"/>
      <c r="BA3270" s="75"/>
    </row>
    <row r="3271" spans="48:53">
      <c r="AV3271" s="203"/>
      <c r="AW3271" s="75"/>
      <c r="AX3271" s="75"/>
      <c r="AY3271" s="94"/>
      <c r="AZ3271" s="75"/>
      <c r="BA3271" s="75"/>
    </row>
    <row r="3272" spans="48:53">
      <c r="AV3272" s="203"/>
      <c r="AW3272" s="75"/>
      <c r="AX3272" s="75"/>
      <c r="AY3272" s="94"/>
      <c r="AZ3272" s="75"/>
      <c r="BA3272" s="75"/>
    </row>
    <row r="3273" spans="48:53">
      <c r="AV3273" s="203"/>
      <c r="AW3273" s="75"/>
      <c r="AX3273" s="75"/>
      <c r="AY3273" s="94"/>
      <c r="AZ3273" s="75"/>
      <c r="BA3273" s="75"/>
    </row>
    <row r="3274" spans="48:53">
      <c r="AV3274" s="203"/>
      <c r="AW3274" s="75"/>
      <c r="AX3274" s="75"/>
      <c r="AY3274" s="94"/>
      <c r="AZ3274" s="75"/>
      <c r="BA3274" s="75"/>
    </row>
    <row r="3275" spans="48:53">
      <c r="AV3275" s="203"/>
      <c r="AW3275" s="75"/>
      <c r="AX3275" s="75"/>
      <c r="AY3275" s="94"/>
      <c r="AZ3275" s="75"/>
      <c r="BA3275" s="75"/>
    </row>
    <row r="3276" spans="48:53">
      <c r="AV3276" s="203"/>
      <c r="AW3276" s="75"/>
      <c r="AX3276" s="75"/>
      <c r="AY3276" s="94"/>
      <c r="AZ3276" s="75"/>
      <c r="BA3276" s="75"/>
    </row>
    <row r="3277" spans="48:53">
      <c r="AV3277" s="203"/>
      <c r="AW3277" s="75"/>
      <c r="AX3277" s="75"/>
      <c r="AY3277" s="94"/>
      <c r="AZ3277" s="75"/>
      <c r="BA3277" s="75"/>
    </row>
    <row r="3278" spans="48:53">
      <c r="AV3278" s="203"/>
      <c r="AW3278" s="75"/>
      <c r="AX3278" s="75"/>
      <c r="AY3278" s="94"/>
      <c r="AZ3278" s="75"/>
      <c r="BA3278" s="75"/>
    </row>
    <row r="3279" spans="48:53">
      <c r="AV3279" s="203"/>
      <c r="AW3279" s="75"/>
      <c r="AX3279" s="75"/>
      <c r="AY3279" s="94"/>
      <c r="AZ3279" s="75"/>
      <c r="BA3279" s="75"/>
    </row>
    <row r="3280" spans="48:53">
      <c r="AV3280" s="203"/>
      <c r="AW3280" s="75"/>
      <c r="AX3280" s="75"/>
      <c r="AY3280" s="94"/>
      <c r="AZ3280" s="75"/>
      <c r="BA3280" s="75"/>
    </row>
    <row r="3281" spans="48:53">
      <c r="AV3281" s="203"/>
      <c r="AW3281" s="75"/>
      <c r="AX3281" s="75"/>
      <c r="AY3281" s="94"/>
      <c r="AZ3281" s="75"/>
      <c r="BA3281" s="75"/>
    </row>
    <row r="3282" spans="48:53">
      <c r="AV3282" s="203"/>
      <c r="AW3282" s="75"/>
      <c r="AX3282" s="75"/>
      <c r="AY3282" s="94"/>
      <c r="AZ3282" s="75"/>
      <c r="BA3282" s="75"/>
    </row>
    <row r="3283" spans="48:53">
      <c r="AV3283" s="203"/>
      <c r="AW3283" s="75"/>
      <c r="AX3283" s="75"/>
      <c r="AY3283" s="94"/>
      <c r="AZ3283" s="75"/>
      <c r="BA3283" s="75"/>
    </row>
    <row r="3284" spans="48:53">
      <c r="AV3284" s="203"/>
      <c r="AW3284" s="75"/>
      <c r="AX3284" s="75"/>
      <c r="AY3284" s="94"/>
      <c r="AZ3284" s="75"/>
      <c r="BA3284" s="75"/>
    </row>
    <row r="3285" spans="48:53">
      <c r="AV3285" s="203"/>
      <c r="AW3285" s="75"/>
      <c r="AX3285" s="75"/>
      <c r="AY3285" s="94"/>
      <c r="AZ3285" s="75"/>
      <c r="BA3285" s="75"/>
    </row>
    <row r="3286" spans="48:53">
      <c r="AV3286" s="203"/>
      <c r="AW3286" s="75"/>
      <c r="AX3286" s="75"/>
      <c r="AY3286" s="94"/>
      <c r="AZ3286" s="75"/>
      <c r="BA3286" s="75"/>
    </row>
    <row r="3287" spans="48:53">
      <c r="AV3287" s="203"/>
      <c r="AW3287" s="75"/>
      <c r="AX3287" s="75"/>
      <c r="AY3287" s="94"/>
      <c r="AZ3287" s="75"/>
      <c r="BA3287" s="75"/>
    </row>
    <row r="3288" spans="48:53">
      <c r="AV3288" s="203"/>
      <c r="AW3288" s="75"/>
      <c r="AX3288" s="75"/>
      <c r="AY3288" s="94"/>
      <c r="AZ3288" s="75"/>
      <c r="BA3288" s="75"/>
    </row>
    <row r="3289" spans="48:53">
      <c r="AV3289" s="203"/>
      <c r="AW3289" s="75"/>
      <c r="AX3289" s="75"/>
      <c r="AY3289" s="94"/>
      <c r="AZ3289" s="75"/>
      <c r="BA3289" s="75"/>
    </row>
    <row r="3290" spans="48:53">
      <c r="AV3290" s="203"/>
      <c r="AW3290" s="75"/>
      <c r="AX3290" s="75"/>
      <c r="AY3290" s="94"/>
      <c r="AZ3290" s="75"/>
      <c r="BA3290" s="75"/>
    </row>
    <row r="3291" spans="48:53">
      <c r="AV3291" s="203"/>
      <c r="AW3291" s="75"/>
      <c r="AX3291" s="75"/>
      <c r="AY3291" s="94"/>
      <c r="AZ3291" s="75"/>
      <c r="BA3291" s="75"/>
    </row>
    <row r="3292" spans="48:53">
      <c r="AV3292" s="203"/>
      <c r="AW3292" s="75"/>
      <c r="AX3292" s="75"/>
      <c r="AY3292" s="94"/>
      <c r="AZ3292" s="75"/>
      <c r="BA3292" s="75"/>
    </row>
    <row r="3293" spans="48:53">
      <c r="AV3293" s="203"/>
      <c r="AW3293" s="75"/>
      <c r="AX3293" s="75"/>
      <c r="AY3293" s="94"/>
      <c r="AZ3293" s="75"/>
      <c r="BA3293" s="75"/>
    </row>
    <row r="3294" spans="48:53">
      <c r="AV3294" s="203"/>
      <c r="AW3294" s="75"/>
      <c r="AX3294" s="75"/>
      <c r="AY3294" s="94"/>
      <c r="AZ3294" s="75"/>
      <c r="BA3294" s="75"/>
    </row>
    <row r="3295" spans="48:53">
      <c r="AV3295" s="203"/>
      <c r="AW3295" s="75"/>
      <c r="AX3295" s="75"/>
      <c r="AY3295" s="94"/>
      <c r="AZ3295" s="75"/>
      <c r="BA3295" s="75"/>
    </row>
    <row r="3296" spans="48:53">
      <c r="AV3296" s="203"/>
      <c r="AW3296" s="75"/>
      <c r="AX3296" s="75"/>
      <c r="AY3296" s="94"/>
      <c r="AZ3296" s="75"/>
      <c r="BA3296" s="75"/>
    </row>
    <row r="3297" spans="48:53">
      <c r="AV3297" s="203"/>
      <c r="AW3297" s="75"/>
      <c r="AX3297" s="75"/>
      <c r="AY3297" s="94"/>
      <c r="AZ3297" s="75"/>
      <c r="BA3297" s="75"/>
    </row>
    <row r="3298" spans="48:53">
      <c r="AV3298" s="203"/>
      <c r="AW3298" s="75"/>
      <c r="AX3298" s="75"/>
      <c r="AY3298" s="94"/>
      <c r="AZ3298" s="75"/>
      <c r="BA3298" s="75"/>
    </row>
    <row r="3299" spans="48:53">
      <c r="AV3299" s="203"/>
      <c r="AW3299" s="75"/>
      <c r="AX3299" s="75"/>
      <c r="AY3299" s="94"/>
      <c r="AZ3299" s="75"/>
      <c r="BA3299" s="75"/>
    </row>
    <row r="3300" spans="48:53">
      <c r="AV3300" s="203"/>
      <c r="AW3300" s="75"/>
      <c r="AX3300" s="75"/>
      <c r="AY3300" s="94"/>
      <c r="AZ3300" s="75"/>
      <c r="BA3300" s="75"/>
    </row>
    <row r="3301" spans="48:53">
      <c r="AV3301" s="203"/>
      <c r="AW3301" s="75"/>
      <c r="AX3301" s="75"/>
      <c r="AY3301" s="94"/>
      <c r="AZ3301" s="75"/>
      <c r="BA3301" s="75"/>
    </row>
    <row r="3302" spans="48:53">
      <c r="AV3302" s="203"/>
      <c r="AW3302" s="75"/>
      <c r="AX3302" s="75"/>
      <c r="AY3302" s="94"/>
      <c r="AZ3302" s="75"/>
      <c r="BA3302" s="75"/>
    </row>
    <row r="3303" spans="48:53">
      <c r="AV3303" s="203"/>
      <c r="AW3303" s="75"/>
      <c r="AX3303" s="75"/>
      <c r="AY3303" s="94"/>
      <c r="AZ3303" s="75"/>
      <c r="BA3303" s="75"/>
    </row>
    <row r="3304" spans="48:53">
      <c r="AV3304" s="203"/>
      <c r="AW3304" s="75"/>
      <c r="AX3304" s="75"/>
      <c r="AY3304" s="94"/>
      <c r="AZ3304" s="75"/>
      <c r="BA3304" s="75"/>
    </row>
    <row r="3305" spans="48:53">
      <c r="AV3305" s="203"/>
      <c r="AW3305" s="75"/>
      <c r="AX3305" s="75"/>
      <c r="AY3305" s="94"/>
      <c r="AZ3305" s="75"/>
      <c r="BA3305" s="75"/>
    </row>
    <row r="3306" spans="48:53">
      <c r="AV3306" s="203"/>
      <c r="AW3306" s="75"/>
      <c r="AX3306" s="75"/>
      <c r="AY3306" s="94"/>
      <c r="AZ3306" s="75"/>
      <c r="BA3306" s="75"/>
    </row>
    <row r="3307" spans="48:53">
      <c r="AV3307" s="203"/>
      <c r="AW3307" s="75"/>
      <c r="AX3307" s="75"/>
      <c r="AY3307" s="94"/>
      <c r="AZ3307" s="75"/>
      <c r="BA3307" s="75"/>
    </row>
    <row r="3308" spans="48:53">
      <c r="AV3308" s="203"/>
      <c r="AW3308" s="75"/>
      <c r="AX3308" s="75"/>
      <c r="AY3308" s="94"/>
      <c r="AZ3308" s="75"/>
      <c r="BA3308" s="75"/>
    </row>
    <row r="3309" spans="48:53">
      <c r="AV3309" s="203"/>
      <c r="AW3309" s="75"/>
      <c r="AX3309" s="75"/>
      <c r="AY3309" s="94"/>
      <c r="AZ3309" s="75"/>
      <c r="BA3309" s="75"/>
    </row>
    <row r="3310" spans="48:53">
      <c r="AV3310" s="203"/>
      <c r="AW3310" s="75"/>
      <c r="AX3310" s="75"/>
      <c r="AY3310" s="94"/>
      <c r="AZ3310" s="75"/>
      <c r="BA3310" s="75"/>
    </row>
    <row r="3311" spans="48:53">
      <c r="AV3311" s="203"/>
      <c r="AW3311" s="75"/>
      <c r="AX3311" s="75"/>
      <c r="AY3311" s="94"/>
      <c r="AZ3311" s="75"/>
      <c r="BA3311" s="75"/>
    </row>
    <row r="3312" spans="48:53">
      <c r="AV3312" s="203"/>
      <c r="AW3312" s="75"/>
      <c r="AX3312" s="75"/>
      <c r="AY3312" s="94"/>
      <c r="AZ3312" s="75"/>
      <c r="BA3312" s="75"/>
    </row>
    <row r="3313" spans="48:53">
      <c r="AV3313" s="203"/>
      <c r="AW3313" s="75"/>
      <c r="AX3313" s="75"/>
      <c r="AY3313" s="94"/>
      <c r="AZ3313" s="75"/>
      <c r="BA3313" s="75"/>
    </row>
    <row r="3314" spans="48:53">
      <c r="AV3314" s="203"/>
      <c r="AW3314" s="75"/>
      <c r="AX3314" s="75"/>
      <c r="AY3314" s="94"/>
      <c r="AZ3314" s="75"/>
      <c r="BA3314" s="75"/>
    </row>
    <row r="3315" spans="48:53">
      <c r="AV3315" s="203"/>
      <c r="AW3315" s="75"/>
      <c r="AX3315" s="75"/>
      <c r="AY3315" s="94"/>
      <c r="AZ3315" s="75"/>
      <c r="BA3315" s="75"/>
    </row>
    <row r="3316" spans="48:53">
      <c r="AV3316" s="203"/>
      <c r="AW3316" s="75"/>
      <c r="AX3316" s="75"/>
      <c r="AY3316" s="94"/>
      <c r="AZ3316" s="75"/>
      <c r="BA3316" s="75"/>
    </row>
    <row r="3317" spans="48:53">
      <c r="AV3317" s="203"/>
      <c r="AW3317" s="75"/>
      <c r="AX3317" s="75"/>
      <c r="AY3317" s="94"/>
      <c r="AZ3317" s="75"/>
      <c r="BA3317" s="75"/>
    </row>
    <row r="3318" spans="48:53">
      <c r="AV3318" s="203"/>
      <c r="AW3318" s="75"/>
      <c r="AX3318" s="75"/>
      <c r="AY3318" s="94"/>
      <c r="AZ3318" s="75"/>
      <c r="BA3318" s="75"/>
    </row>
    <row r="3319" spans="48:53">
      <c r="AV3319" s="203"/>
      <c r="AW3319" s="75"/>
      <c r="AX3319" s="75"/>
      <c r="AY3319" s="94"/>
      <c r="AZ3319" s="75"/>
      <c r="BA3319" s="75"/>
    </row>
    <row r="3320" spans="48:53">
      <c r="AV3320" s="203"/>
      <c r="AW3320" s="75"/>
      <c r="AX3320" s="75"/>
      <c r="AY3320" s="94"/>
      <c r="AZ3320" s="75"/>
      <c r="BA3320" s="75"/>
    </row>
    <row r="3321" spans="48:53">
      <c r="AV3321" s="203"/>
      <c r="AW3321" s="75"/>
      <c r="AX3321" s="75"/>
      <c r="AY3321" s="94"/>
      <c r="AZ3321" s="75"/>
      <c r="BA3321" s="75"/>
    </row>
    <row r="3322" spans="48:53">
      <c r="AV3322" s="203"/>
      <c r="AW3322" s="75"/>
      <c r="AX3322" s="75"/>
      <c r="AY3322" s="94"/>
      <c r="AZ3322" s="75"/>
      <c r="BA3322" s="75"/>
    </row>
    <row r="3323" spans="48:53">
      <c r="AV3323" s="203"/>
      <c r="AW3323" s="75"/>
      <c r="AX3323" s="75"/>
      <c r="AY3323" s="94"/>
      <c r="AZ3323" s="75"/>
      <c r="BA3323" s="75"/>
    </row>
    <row r="3324" spans="48:53">
      <c r="AV3324" s="203"/>
      <c r="AW3324" s="75"/>
      <c r="AX3324" s="75"/>
      <c r="AY3324" s="94"/>
      <c r="AZ3324" s="75"/>
      <c r="BA3324" s="75"/>
    </row>
    <row r="3325" spans="48:53">
      <c r="AV3325" s="203"/>
      <c r="AW3325" s="75"/>
      <c r="AX3325" s="75"/>
      <c r="AY3325" s="94"/>
      <c r="AZ3325" s="75"/>
      <c r="BA3325" s="75"/>
    </row>
    <row r="3326" spans="48:53">
      <c r="AV3326" s="203"/>
      <c r="AW3326" s="75"/>
      <c r="AX3326" s="75"/>
      <c r="AY3326" s="94"/>
      <c r="AZ3326" s="75"/>
      <c r="BA3326" s="75"/>
    </row>
    <row r="3327" spans="48:53">
      <c r="AV3327" s="203"/>
      <c r="AW3327" s="75"/>
      <c r="AX3327" s="75"/>
      <c r="AY3327" s="94"/>
      <c r="AZ3327" s="75"/>
      <c r="BA3327" s="75"/>
    </row>
    <row r="3328" spans="48:53">
      <c r="AV3328" s="203"/>
      <c r="AW3328" s="75"/>
      <c r="AX3328" s="75"/>
      <c r="AY3328" s="94"/>
      <c r="AZ3328" s="75"/>
      <c r="BA3328" s="75"/>
    </row>
    <row r="3329" spans="48:53">
      <c r="AV3329" s="203"/>
      <c r="AW3329" s="75"/>
      <c r="AX3329" s="75"/>
      <c r="AY3329" s="94"/>
      <c r="AZ3329" s="75"/>
      <c r="BA3329" s="75"/>
    </row>
    <row r="3330" spans="48:53">
      <c r="AV3330" s="203"/>
      <c r="AW3330" s="75"/>
      <c r="AX3330" s="75"/>
      <c r="AY3330" s="94"/>
      <c r="AZ3330" s="75"/>
      <c r="BA3330" s="75"/>
    </row>
    <row r="3331" spans="48:53">
      <c r="AV3331" s="203"/>
      <c r="AW3331" s="75"/>
      <c r="AX3331" s="75"/>
      <c r="AY3331" s="94"/>
      <c r="AZ3331" s="75"/>
      <c r="BA3331" s="75"/>
    </row>
    <row r="3332" spans="48:53">
      <c r="AV3332" s="203"/>
      <c r="AW3332" s="75"/>
      <c r="AX3332" s="75"/>
      <c r="AY3332" s="94"/>
      <c r="AZ3332" s="75"/>
      <c r="BA3332" s="75"/>
    </row>
    <row r="3333" spans="48:53">
      <c r="AV3333" s="203"/>
      <c r="AW3333" s="75"/>
      <c r="AX3333" s="75"/>
      <c r="AY3333" s="94"/>
      <c r="AZ3333" s="75"/>
      <c r="BA3333" s="75"/>
    </row>
    <row r="3334" spans="48:53">
      <c r="AV3334" s="203"/>
      <c r="AW3334" s="75"/>
      <c r="AX3334" s="75"/>
      <c r="AY3334" s="94"/>
      <c r="AZ3334" s="75"/>
      <c r="BA3334" s="75"/>
    </row>
    <row r="3335" spans="48:53">
      <c r="AV3335" s="203"/>
      <c r="AW3335" s="75"/>
      <c r="AX3335" s="75"/>
      <c r="AY3335" s="94"/>
      <c r="AZ3335" s="75"/>
      <c r="BA3335" s="75"/>
    </row>
    <row r="3336" spans="48:53">
      <c r="AV3336" s="203"/>
      <c r="AW3336" s="75"/>
      <c r="AX3336" s="75"/>
      <c r="AY3336" s="94"/>
      <c r="AZ3336" s="75"/>
      <c r="BA3336" s="75"/>
    </row>
    <row r="3337" spans="48:53">
      <c r="AV3337" s="203"/>
      <c r="AW3337" s="75"/>
      <c r="AX3337" s="75"/>
      <c r="AY3337" s="94"/>
      <c r="AZ3337" s="75"/>
      <c r="BA3337" s="75"/>
    </row>
    <row r="3338" spans="48:53">
      <c r="AV3338" s="203"/>
      <c r="AW3338" s="75"/>
      <c r="AX3338" s="75"/>
      <c r="AY3338" s="94"/>
      <c r="AZ3338" s="75"/>
      <c r="BA3338" s="75"/>
    </row>
    <row r="3339" spans="48:53">
      <c r="AV3339" s="203"/>
      <c r="AW3339" s="75"/>
      <c r="AX3339" s="75"/>
      <c r="AY3339" s="94"/>
      <c r="AZ3339" s="75"/>
      <c r="BA3339" s="75"/>
    </row>
    <row r="3340" spans="48:53">
      <c r="AV3340" s="203"/>
      <c r="AW3340" s="75"/>
      <c r="AX3340" s="75"/>
      <c r="AY3340" s="94"/>
      <c r="AZ3340" s="75"/>
      <c r="BA3340" s="75"/>
    </row>
    <row r="3341" spans="48:53">
      <c r="AV3341" s="203"/>
      <c r="AW3341" s="75"/>
      <c r="AX3341" s="75"/>
      <c r="AY3341" s="94"/>
      <c r="AZ3341" s="75"/>
      <c r="BA3341" s="75"/>
    </row>
    <row r="3342" spans="48:53">
      <c r="AV3342" s="203"/>
      <c r="AW3342" s="75"/>
      <c r="AX3342" s="75"/>
      <c r="AY3342" s="94"/>
      <c r="AZ3342" s="75"/>
      <c r="BA3342" s="75"/>
    </row>
    <row r="3343" spans="48:53">
      <c r="AV3343" s="203"/>
      <c r="AW3343" s="75"/>
      <c r="AX3343" s="75"/>
      <c r="AY3343" s="94"/>
      <c r="AZ3343" s="75"/>
      <c r="BA3343" s="75"/>
    </row>
    <row r="3344" spans="48:53">
      <c r="AV3344" s="203"/>
      <c r="AW3344" s="75"/>
      <c r="AX3344" s="75"/>
      <c r="AY3344" s="94"/>
      <c r="AZ3344" s="75"/>
      <c r="BA3344" s="75"/>
    </row>
    <row r="3345" spans="48:53">
      <c r="AV3345" s="203"/>
      <c r="AW3345" s="75"/>
      <c r="AX3345" s="75"/>
      <c r="AY3345" s="94"/>
      <c r="AZ3345" s="75"/>
      <c r="BA3345" s="75"/>
    </row>
    <row r="3346" spans="48:53">
      <c r="AV3346" s="203"/>
      <c r="AW3346" s="75"/>
      <c r="AX3346" s="75"/>
      <c r="AY3346" s="94"/>
      <c r="AZ3346" s="75"/>
      <c r="BA3346" s="75"/>
    </row>
    <row r="3347" spans="48:53">
      <c r="AV3347" s="203"/>
      <c r="AW3347" s="75"/>
      <c r="AX3347" s="75"/>
      <c r="AY3347" s="94"/>
      <c r="AZ3347" s="75"/>
      <c r="BA3347" s="75"/>
    </row>
    <row r="3348" spans="48:53">
      <c r="AV3348" s="203"/>
      <c r="AW3348" s="75"/>
      <c r="AX3348" s="75"/>
      <c r="AY3348" s="94"/>
      <c r="AZ3348" s="75"/>
      <c r="BA3348" s="75"/>
    </row>
    <row r="3349" spans="48:53">
      <c r="AV3349" s="203"/>
      <c r="AW3349" s="75"/>
      <c r="AX3349" s="75"/>
      <c r="AY3349" s="94"/>
      <c r="AZ3349" s="75"/>
      <c r="BA3349" s="75"/>
    </row>
    <row r="3350" spans="48:53">
      <c r="AV3350" s="203"/>
      <c r="AW3350" s="75"/>
      <c r="AX3350" s="75"/>
      <c r="AY3350" s="94"/>
      <c r="AZ3350" s="75"/>
      <c r="BA3350" s="75"/>
    </row>
    <row r="3351" spans="48:53">
      <c r="AV3351" s="203"/>
      <c r="AW3351" s="75"/>
      <c r="AX3351" s="75"/>
      <c r="AY3351" s="94"/>
      <c r="AZ3351" s="75"/>
      <c r="BA3351" s="75"/>
    </row>
    <row r="3352" spans="48:53">
      <c r="AV3352" s="203"/>
      <c r="AW3352" s="75"/>
      <c r="AX3352" s="75"/>
      <c r="AY3352" s="94"/>
      <c r="AZ3352" s="75"/>
      <c r="BA3352" s="75"/>
    </row>
    <row r="3353" spans="48:53">
      <c r="AV3353" s="203"/>
      <c r="AW3353" s="75"/>
      <c r="AX3353" s="75"/>
      <c r="AY3353" s="94"/>
      <c r="AZ3353" s="75"/>
      <c r="BA3353" s="75"/>
    </row>
    <row r="3354" spans="48:53">
      <c r="AV3354" s="203"/>
      <c r="AW3354" s="75"/>
      <c r="AX3354" s="75"/>
      <c r="AY3354" s="94"/>
      <c r="AZ3354" s="75"/>
      <c r="BA3354" s="75"/>
    </row>
    <row r="3355" spans="48:53">
      <c r="AV3355" s="203"/>
      <c r="AW3355" s="75"/>
      <c r="AX3355" s="75"/>
      <c r="AY3355" s="94"/>
      <c r="AZ3355" s="75"/>
      <c r="BA3355" s="75"/>
    </row>
    <row r="3356" spans="48:53">
      <c r="AV3356" s="203"/>
      <c r="AW3356" s="75"/>
      <c r="AX3356" s="75"/>
      <c r="AY3356" s="94"/>
      <c r="AZ3356" s="75"/>
      <c r="BA3356" s="75"/>
    </row>
    <row r="3357" spans="48:53">
      <c r="AV3357" s="203"/>
      <c r="AW3357" s="75"/>
      <c r="AX3357" s="75"/>
      <c r="AY3357" s="94"/>
      <c r="AZ3357" s="75"/>
      <c r="BA3357" s="75"/>
    </row>
    <row r="3358" spans="48:53">
      <c r="AV3358" s="203"/>
      <c r="AW3358" s="75"/>
      <c r="AX3358" s="75"/>
      <c r="AY3358" s="94"/>
      <c r="AZ3358" s="75"/>
      <c r="BA3358" s="75"/>
    </row>
    <row r="3359" spans="48:53">
      <c r="AV3359" s="203"/>
      <c r="AW3359" s="75"/>
      <c r="AX3359" s="75"/>
      <c r="AY3359" s="94"/>
      <c r="AZ3359" s="75"/>
      <c r="BA3359" s="75"/>
    </row>
    <row r="3360" spans="48:53">
      <c r="AV3360" s="203"/>
      <c r="AW3360" s="75"/>
      <c r="AX3360" s="75"/>
      <c r="AY3360" s="94"/>
      <c r="AZ3360" s="75"/>
      <c r="BA3360" s="75"/>
    </row>
    <row r="3361" spans="48:53">
      <c r="AV3361" s="203"/>
      <c r="AW3361" s="75"/>
      <c r="AX3361" s="75"/>
      <c r="AY3361" s="94"/>
      <c r="AZ3361" s="75"/>
      <c r="BA3361" s="75"/>
    </row>
    <row r="3362" spans="48:53">
      <c r="AV3362" s="203"/>
      <c r="AW3362" s="75"/>
      <c r="AX3362" s="75"/>
      <c r="AY3362" s="94"/>
      <c r="AZ3362" s="75"/>
      <c r="BA3362" s="75"/>
    </row>
    <row r="3363" spans="48:53">
      <c r="AV3363" s="203"/>
      <c r="AW3363" s="75"/>
      <c r="AX3363" s="75"/>
      <c r="AY3363" s="94"/>
      <c r="AZ3363" s="75"/>
      <c r="BA3363" s="75"/>
    </row>
    <row r="3364" spans="48:53">
      <c r="AV3364" s="203"/>
      <c r="AW3364" s="75"/>
      <c r="AX3364" s="75"/>
      <c r="AY3364" s="94"/>
      <c r="AZ3364" s="75"/>
      <c r="BA3364" s="75"/>
    </row>
    <row r="3365" spans="48:53">
      <c r="AV3365" s="203"/>
      <c r="AW3365" s="75"/>
      <c r="AX3365" s="75"/>
      <c r="AY3365" s="94"/>
      <c r="AZ3365" s="75"/>
      <c r="BA3365" s="75"/>
    </row>
    <row r="3366" spans="48:53">
      <c r="AV3366" s="203"/>
      <c r="AW3366" s="75"/>
      <c r="AX3366" s="75"/>
      <c r="AY3366" s="94"/>
      <c r="AZ3366" s="75"/>
      <c r="BA3366" s="75"/>
    </row>
    <row r="3367" spans="48:53">
      <c r="AV3367" s="203"/>
      <c r="AW3367" s="75"/>
      <c r="AX3367" s="75"/>
      <c r="AY3367" s="94"/>
      <c r="AZ3367" s="75"/>
      <c r="BA3367" s="75"/>
    </row>
    <row r="3368" spans="48:53">
      <c r="AV3368" s="203"/>
      <c r="AW3368" s="75"/>
      <c r="AX3368" s="75"/>
      <c r="AY3368" s="94"/>
      <c r="AZ3368" s="75"/>
      <c r="BA3368" s="75"/>
    </row>
    <row r="3369" spans="48:53">
      <c r="AV3369" s="203"/>
      <c r="AW3369" s="75"/>
      <c r="AX3369" s="75"/>
      <c r="AY3369" s="94"/>
      <c r="AZ3369" s="75"/>
      <c r="BA3369" s="75"/>
    </row>
    <row r="3370" spans="48:53">
      <c r="AV3370" s="203"/>
      <c r="AW3370" s="75"/>
      <c r="AX3370" s="75"/>
      <c r="AY3370" s="94"/>
      <c r="AZ3370" s="75"/>
      <c r="BA3370" s="75"/>
    </row>
    <row r="3371" spans="48:53">
      <c r="AV3371" s="203"/>
      <c r="AW3371" s="75"/>
      <c r="AX3371" s="75"/>
      <c r="AY3371" s="94"/>
      <c r="AZ3371" s="75"/>
      <c r="BA3371" s="75"/>
    </row>
    <row r="3372" spans="48:53">
      <c r="AV3372" s="203"/>
      <c r="AW3372" s="75"/>
      <c r="AX3372" s="75"/>
      <c r="AY3372" s="94"/>
      <c r="AZ3372" s="75"/>
      <c r="BA3372" s="75"/>
    </row>
    <row r="3373" spans="48:53">
      <c r="AV3373" s="203"/>
      <c r="AW3373" s="75"/>
      <c r="AX3373" s="75"/>
      <c r="AY3373" s="94"/>
      <c r="AZ3373" s="75"/>
      <c r="BA3373" s="75"/>
    </row>
    <row r="3374" spans="48:53">
      <c r="AV3374" s="203"/>
      <c r="AW3374" s="75"/>
      <c r="AX3374" s="75"/>
      <c r="AY3374" s="94"/>
      <c r="AZ3374" s="75"/>
      <c r="BA3374" s="75"/>
    </row>
    <row r="3375" spans="48:53">
      <c r="AV3375" s="203"/>
      <c r="AW3375" s="75"/>
      <c r="AX3375" s="75"/>
      <c r="AY3375" s="94"/>
      <c r="AZ3375" s="75"/>
      <c r="BA3375" s="75"/>
    </row>
    <row r="3376" spans="48:53">
      <c r="AV3376" s="203"/>
      <c r="AW3376" s="75"/>
      <c r="AX3376" s="75"/>
      <c r="AY3376" s="94"/>
      <c r="AZ3376" s="75"/>
      <c r="BA3376" s="75"/>
    </row>
    <row r="3377" spans="48:53">
      <c r="AV3377" s="203"/>
      <c r="AW3377" s="75"/>
      <c r="AX3377" s="75"/>
      <c r="AY3377" s="94"/>
      <c r="AZ3377" s="75"/>
      <c r="BA3377" s="75"/>
    </row>
    <row r="3378" spans="48:53">
      <c r="AV3378" s="203"/>
      <c r="AW3378" s="75"/>
      <c r="AX3378" s="75"/>
      <c r="AY3378" s="94"/>
      <c r="AZ3378" s="75"/>
      <c r="BA3378" s="75"/>
    </row>
    <row r="3379" spans="48:53">
      <c r="AV3379" s="203"/>
      <c r="AW3379" s="75"/>
      <c r="AX3379" s="75"/>
      <c r="AY3379" s="94"/>
      <c r="AZ3379" s="75"/>
      <c r="BA3379" s="75"/>
    </row>
    <row r="3380" spans="48:53">
      <c r="AV3380" s="203"/>
      <c r="AW3380" s="75"/>
      <c r="AX3380" s="75"/>
      <c r="AY3380" s="94"/>
      <c r="AZ3380" s="75"/>
      <c r="BA3380" s="75"/>
    </row>
    <row r="3381" spans="48:53">
      <c r="AV3381" s="203"/>
      <c r="AW3381" s="75"/>
      <c r="AX3381" s="75"/>
      <c r="AY3381" s="94"/>
      <c r="AZ3381" s="75"/>
      <c r="BA3381" s="75"/>
    </row>
    <row r="3382" spans="48:53">
      <c r="AV3382" s="203"/>
      <c r="AW3382" s="75"/>
      <c r="AX3382" s="75"/>
      <c r="AY3382" s="94"/>
      <c r="AZ3382" s="75"/>
      <c r="BA3382" s="75"/>
    </row>
    <row r="3383" spans="48:53">
      <c r="AV3383" s="203"/>
      <c r="AW3383" s="75"/>
      <c r="AX3383" s="75"/>
      <c r="AY3383" s="94"/>
      <c r="AZ3383" s="75"/>
      <c r="BA3383" s="75"/>
    </row>
    <row r="3384" spans="48:53">
      <c r="AV3384" s="203"/>
      <c r="AW3384" s="75"/>
      <c r="AX3384" s="75"/>
      <c r="AY3384" s="94"/>
      <c r="AZ3384" s="75"/>
      <c r="BA3384" s="75"/>
    </row>
    <row r="3385" spans="48:53">
      <c r="AV3385" s="203"/>
      <c r="AW3385" s="75"/>
      <c r="AX3385" s="75"/>
      <c r="AY3385" s="94"/>
      <c r="AZ3385" s="75"/>
      <c r="BA3385" s="75"/>
    </row>
    <row r="3386" spans="48:53">
      <c r="AV3386" s="203"/>
      <c r="AW3386" s="75"/>
      <c r="AX3386" s="75"/>
      <c r="AY3386" s="94"/>
      <c r="AZ3386" s="75"/>
      <c r="BA3386" s="75"/>
    </row>
    <row r="3387" spans="48:53">
      <c r="AV3387" s="203"/>
      <c r="AW3387" s="75"/>
      <c r="AX3387" s="75"/>
      <c r="AY3387" s="94"/>
      <c r="AZ3387" s="75"/>
      <c r="BA3387" s="75"/>
    </row>
    <row r="3388" spans="48:53">
      <c r="AV3388" s="203"/>
      <c r="AW3388" s="75"/>
      <c r="AX3388" s="75"/>
      <c r="AY3388" s="94"/>
      <c r="AZ3388" s="75"/>
      <c r="BA3388" s="75"/>
    </row>
    <row r="3389" spans="48:53">
      <c r="AV3389" s="203"/>
      <c r="AW3389" s="75"/>
      <c r="AX3389" s="75"/>
      <c r="AY3389" s="94"/>
      <c r="AZ3389" s="75"/>
      <c r="BA3389" s="75"/>
    </row>
    <row r="3390" spans="48:53">
      <c r="AV3390" s="203"/>
      <c r="AW3390" s="75"/>
      <c r="AX3390" s="75"/>
      <c r="AY3390" s="94"/>
      <c r="AZ3390" s="75"/>
      <c r="BA3390" s="75"/>
    </row>
    <row r="3391" spans="48:53">
      <c r="AV3391" s="203"/>
      <c r="AW3391" s="75"/>
      <c r="AX3391" s="75"/>
      <c r="AY3391" s="94"/>
      <c r="AZ3391" s="75"/>
      <c r="BA3391" s="75"/>
    </row>
    <row r="3392" spans="48:53">
      <c r="AV3392" s="203"/>
      <c r="AW3392" s="75"/>
      <c r="AX3392" s="75"/>
      <c r="AY3392" s="94"/>
      <c r="AZ3392" s="75"/>
      <c r="BA3392" s="75"/>
    </row>
    <row r="3393" spans="48:53">
      <c r="AV3393" s="203"/>
      <c r="AW3393" s="75"/>
      <c r="AX3393" s="75"/>
      <c r="AY3393" s="94"/>
      <c r="AZ3393" s="75"/>
      <c r="BA3393" s="75"/>
    </row>
    <row r="3394" spans="48:53">
      <c r="AV3394" s="203"/>
      <c r="AW3394" s="75"/>
      <c r="AX3394" s="75"/>
      <c r="AY3394" s="94"/>
      <c r="AZ3394" s="75"/>
      <c r="BA3394" s="75"/>
    </row>
    <row r="3395" spans="48:53">
      <c r="AV3395" s="203"/>
      <c r="AW3395" s="75"/>
      <c r="AX3395" s="75"/>
      <c r="AY3395" s="94"/>
      <c r="AZ3395" s="75"/>
      <c r="BA3395" s="75"/>
    </row>
    <row r="3396" spans="48:53">
      <c r="AV3396" s="203"/>
      <c r="AW3396" s="75"/>
      <c r="AX3396" s="75"/>
      <c r="AY3396" s="94"/>
      <c r="AZ3396" s="75"/>
      <c r="BA3396" s="75"/>
    </row>
    <row r="3397" spans="48:53">
      <c r="AV3397" s="203"/>
      <c r="AW3397" s="75"/>
      <c r="AX3397" s="75"/>
      <c r="AY3397" s="94"/>
      <c r="AZ3397" s="75"/>
      <c r="BA3397" s="75"/>
    </row>
    <row r="3398" spans="48:53">
      <c r="AV3398" s="203"/>
      <c r="AW3398" s="75"/>
      <c r="AX3398" s="75"/>
      <c r="AY3398" s="94"/>
      <c r="AZ3398" s="75"/>
      <c r="BA3398" s="75"/>
    </row>
    <row r="3399" spans="48:53">
      <c r="AV3399" s="203"/>
      <c r="AW3399" s="75"/>
      <c r="AX3399" s="75"/>
      <c r="AY3399" s="94"/>
      <c r="AZ3399" s="75"/>
      <c r="BA3399" s="75"/>
    </row>
    <row r="3400" spans="48:53">
      <c r="AV3400" s="203"/>
      <c r="AW3400" s="75"/>
      <c r="AX3400" s="75"/>
      <c r="AY3400" s="94"/>
      <c r="AZ3400" s="75"/>
      <c r="BA3400" s="75"/>
    </row>
    <row r="3401" spans="48:53">
      <c r="AV3401" s="203"/>
      <c r="AW3401" s="75"/>
      <c r="AX3401" s="75"/>
      <c r="AY3401" s="94"/>
      <c r="AZ3401" s="75"/>
      <c r="BA3401" s="75"/>
    </row>
    <row r="3402" spans="48:53">
      <c r="AV3402" s="203"/>
      <c r="AW3402" s="75"/>
      <c r="AX3402" s="75"/>
      <c r="AY3402" s="94"/>
      <c r="AZ3402" s="75"/>
      <c r="BA3402" s="75"/>
    </row>
    <row r="3403" spans="48:53">
      <c r="AV3403" s="203"/>
      <c r="AW3403" s="75"/>
      <c r="AX3403" s="75"/>
      <c r="AY3403" s="94"/>
      <c r="AZ3403" s="75"/>
      <c r="BA3403" s="75"/>
    </row>
    <row r="3404" spans="48:53">
      <c r="AV3404" s="203"/>
      <c r="AW3404" s="75"/>
      <c r="AX3404" s="75"/>
      <c r="AY3404" s="94"/>
      <c r="AZ3404" s="75"/>
      <c r="BA3404" s="75"/>
    </row>
    <row r="3405" spans="48:53">
      <c r="AV3405" s="203"/>
      <c r="AW3405" s="75"/>
      <c r="AX3405" s="75"/>
      <c r="AY3405" s="94"/>
      <c r="AZ3405" s="75"/>
      <c r="BA3405" s="75"/>
    </row>
    <row r="3406" spans="48:53">
      <c r="AV3406" s="203"/>
      <c r="AW3406" s="75"/>
      <c r="AX3406" s="75"/>
      <c r="AY3406" s="94"/>
      <c r="AZ3406" s="75"/>
      <c r="BA3406" s="75"/>
    </row>
    <row r="3407" spans="48:53">
      <c r="AV3407" s="203"/>
      <c r="AW3407" s="75"/>
      <c r="AX3407" s="75"/>
      <c r="AY3407" s="94"/>
      <c r="AZ3407" s="75"/>
      <c r="BA3407" s="75"/>
    </row>
    <row r="3408" spans="48:53">
      <c r="AV3408" s="203"/>
      <c r="AW3408" s="75"/>
      <c r="AX3408" s="75"/>
      <c r="AY3408" s="94"/>
      <c r="AZ3408" s="75"/>
      <c r="BA3408" s="75"/>
    </row>
    <row r="3409" spans="48:53">
      <c r="AV3409" s="203"/>
      <c r="AW3409" s="75"/>
      <c r="AX3409" s="75"/>
      <c r="AY3409" s="94"/>
      <c r="AZ3409" s="75"/>
      <c r="BA3409" s="75"/>
    </row>
    <row r="3410" spans="48:53">
      <c r="AV3410" s="203"/>
      <c r="AW3410" s="75"/>
      <c r="AX3410" s="75"/>
      <c r="AY3410" s="94"/>
      <c r="AZ3410" s="75"/>
      <c r="BA3410" s="75"/>
    </row>
    <row r="3411" spans="48:53">
      <c r="AV3411" s="203"/>
      <c r="AW3411" s="75"/>
      <c r="AX3411" s="75"/>
      <c r="AY3411" s="94"/>
      <c r="AZ3411" s="75"/>
      <c r="BA3411" s="75"/>
    </row>
    <row r="3412" spans="48:53">
      <c r="AV3412" s="203"/>
      <c r="AW3412" s="75"/>
      <c r="AX3412" s="75"/>
      <c r="AY3412" s="94"/>
      <c r="AZ3412" s="75"/>
      <c r="BA3412" s="75"/>
    </row>
    <row r="3413" spans="48:53">
      <c r="AV3413" s="203"/>
      <c r="AW3413" s="75"/>
      <c r="AX3413" s="75"/>
      <c r="AY3413" s="94"/>
      <c r="AZ3413" s="75"/>
      <c r="BA3413" s="75"/>
    </row>
    <row r="3414" spans="48:53">
      <c r="AV3414" s="203"/>
      <c r="AW3414" s="75"/>
      <c r="AX3414" s="75"/>
      <c r="AY3414" s="94"/>
      <c r="AZ3414" s="75"/>
      <c r="BA3414" s="75"/>
    </row>
    <row r="3415" spans="48:53">
      <c r="AV3415" s="203"/>
      <c r="AW3415" s="75"/>
      <c r="AX3415" s="75"/>
      <c r="AY3415" s="94"/>
      <c r="AZ3415" s="75"/>
      <c r="BA3415" s="75"/>
    </row>
    <row r="3416" spans="48:53">
      <c r="AV3416" s="203"/>
      <c r="AW3416" s="75"/>
      <c r="AX3416" s="75"/>
      <c r="AY3416" s="94"/>
      <c r="AZ3416" s="75"/>
      <c r="BA3416" s="75"/>
    </row>
    <row r="3417" spans="48:53">
      <c r="AV3417" s="203"/>
      <c r="AW3417" s="75"/>
      <c r="AX3417" s="75"/>
      <c r="AY3417" s="94"/>
      <c r="AZ3417" s="75"/>
      <c r="BA3417" s="75"/>
    </row>
    <row r="3418" spans="48:53">
      <c r="AV3418" s="203"/>
      <c r="AW3418" s="75"/>
      <c r="AX3418" s="75"/>
      <c r="AY3418" s="94"/>
      <c r="AZ3418" s="75"/>
      <c r="BA3418" s="75"/>
    </row>
    <row r="3419" spans="48:53">
      <c r="AV3419" s="203"/>
      <c r="AW3419" s="75"/>
      <c r="AX3419" s="75"/>
      <c r="AY3419" s="94"/>
      <c r="AZ3419" s="75"/>
      <c r="BA3419" s="75"/>
    </row>
    <row r="3420" spans="48:53">
      <c r="AV3420" s="203"/>
      <c r="AW3420" s="75"/>
      <c r="AX3420" s="75"/>
      <c r="AY3420" s="94"/>
      <c r="AZ3420" s="75"/>
      <c r="BA3420" s="75"/>
    </row>
    <row r="3421" spans="48:53">
      <c r="AV3421" s="203"/>
      <c r="AW3421" s="75"/>
      <c r="AX3421" s="75"/>
      <c r="AY3421" s="94"/>
      <c r="AZ3421" s="75"/>
      <c r="BA3421" s="75"/>
    </row>
    <row r="3422" spans="48:53">
      <c r="AV3422" s="203"/>
      <c r="AW3422" s="75"/>
      <c r="AX3422" s="75"/>
      <c r="AY3422" s="94"/>
      <c r="AZ3422" s="75"/>
      <c r="BA3422" s="75"/>
    </row>
    <row r="3423" spans="48:53">
      <c r="AV3423" s="203"/>
      <c r="AW3423" s="75"/>
      <c r="AX3423" s="75"/>
      <c r="AY3423" s="94"/>
      <c r="AZ3423" s="75"/>
      <c r="BA3423" s="75"/>
    </row>
    <row r="3424" spans="48:53">
      <c r="AV3424" s="203"/>
      <c r="AW3424" s="75"/>
      <c r="AX3424" s="75"/>
      <c r="AY3424" s="94"/>
      <c r="AZ3424" s="75"/>
      <c r="BA3424" s="75"/>
    </row>
    <row r="3425" spans="48:53">
      <c r="AV3425" s="203"/>
      <c r="AW3425" s="75"/>
      <c r="AX3425" s="75"/>
      <c r="AY3425" s="94"/>
      <c r="AZ3425" s="75"/>
      <c r="BA3425" s="75"/>
    </row>
    <row r="3426" spans="48:53">
      <c r="AV3426" s="203"/>
      <c r="AW3426" s="75"/>
      <c r="AX3426" s="75"/>
      <c r="AY3426" s="94"/>
      <c r="AZ3426" s="75"/>
      <c r="BA3426" s="75"/>
    </row>
    <row r="3427" spans="48:53">
      <c r="AV3427" s="203"/>
      <c r="AW3427" s="75"/>
      <c r="AX3427" s="75"/>
      <c r="AY3427" s="94"/>
      <c r="AZ3427" s="75"/>
      <c r="BA3427" s="75"/>
    </row>
    <row r="3428" spans="48:53">
      <c r="AV3428" s="203"/>
      <c r="AW3428" s="75"/>
      <c r="AX3428" s="75"/>
      <c r="AY3428" s="94"/>
      <c r="AZ3428" s="75"/>
      <c r="BA3428" s="75"/>
    </row>
    <row r="3429" spans="48:53">
      <c r="AV3429" s="203"/>
      <c r="AW3429" s="75"/>
      <c r="AX3429" s="75"/>
      <c r="AY3429" s="94"/>
      <c r="AZ3429" s="75"/>
      <c r="BA3429" s="75"/>
    </row>
    <row r="3430" spans="48:53">
      <c r="AV3430" s="203"/>
      <c r="AW3430" s="75"/>
      <c r="AX3430" s="75"/>
      <c r="AY3430" s="94"/>
      <c r="AZ3430" s="75"/>
      <c r="BA3430" s="75"/>
    </row>
    <row r="3431" spans="48:53">
      <c r="AV3431" s="203"/>
      <c r="AW3431" s="75"/>
      <c r="AX3431" s="75"/>
      <c r="AY3431" s="94"/>
      <c r="AZ3431" s="75"/>
      <c r="BA3431" s="75"/>
    </row>
    <row r="3432" spans="48:53">
      <c r="AV3432" s="203"/>
      <c r="AW3432" s="75"/>
      <c r="AX3432" s="75"/>
      <c r="AY3432" s="94"/>
      <c r="AZ3432" s="75"/>
      <c r="BA3432" s="75"/>
    </row>
    <row r="3433" spans="48:53">
      <c r="AV3433" s="203"/>
      <c r="AW3433" s="75"/>
      <c r="AX3433" s="75"/>
      <c r="AY3433" s="94"/>
      <c r="AZ3433" s="75"/>
      <c r="BA3433" s="75"/>
    </row>
    <row r="3434" spans="48:53">
      <c r="AV3434" s="203"/>
      <c r="AW3434" s="75"/>
      <c r="AX3434" s="75"/>
      <c r="AY3434" s="94"/>
      <c r="AZ3434" s="75"/>
      <c r="BA3434" s="75"/>
    </row>
    <row r="3435" spans="48:53">
      <c r="AV3435" s="203"/>
      <c r="AW3435" s="75"/>
      <c r="AX3435" s="75"/>
      <c r="AY3435" s="94"/>
      <c r="AZ3435" s="75"/>
      <c r="BA3435" s="75"/>
    </row>
    <row r="3436" spans="48:53">
      <c r="AV3436" s="203"/>
      <c r="AW3436" s="75"/>
      <c r="AX3436" s="75"/>
      <c r="AY3436" s="94"/>
      <c r="AZ3436" s="75"/>
      <c r="BA3436" s="75"/>
    </row>
    <row r="3437" spans="48:53">
      <c r="AV3437" s="203"/>
      <c r="AW3437" s="75"/>
      <c r="AX3437" s="75"/>
      <c r="AY3437" s="94"/>
      <c r="AZ3437" s="75"/>
      <c r="BA3437" s="75"/>
    </row>
    <row r="3438" spans="48:53">
      <c r="AV3438" s="203"/>
      <c r="AW3438" s="75"/>
      <c r="AX3438" s="75"/>
      <c r="AY3438" s="94"/>
      <c r="AZ3438" s="75"/>
      <c r="BA3438" s="75"/>
    </row>
    <row r="3439" spans="48:53">
      <c r="AV3439" s="203"/>
      <c r="AW3439" s="75"/>
      <c r="AX3439" s="75"/>
      <c r="AY3439" s="94"/>
      <c r="AZ3439" s="75"/>
      <c r="BA3439" s="75"/>
    </row>
    <row r="3440" spans="48:53">
      <c r="AV3440" s="203"/>
      <c r="AW3440" s="75"/>
      <c r="AX3440" s="75"/>
      <c r="AY3440" s="94"/>
      <c r="AZ3440" s="75"/>
      <c r="BA3440" s="75"/>
    </row>
    <row r="3441" spans="48:53">
      <c r="AV3441" s="203"/>
      <c r="AW3441" s="75"/>
      <c r="AX3441" s="75"/>
      <c r="AY3441" s="94"/>
      <c r="AZ3441" s="75"/>
      <c r="BA3441" s="75"/>
    </row>
    <row r="3442" spans="48:53">
      <c r="AV3442" s="203"/>
      <c r="AW3442" s="75"/>
      <c r="AX3442" s="75"/>
      <c r="AY3442" s="94"/>
      <c r="AZ3442" s="75"/>
      <c r="BA3442" s="75"/>
    </row>
    <row r="3443" spans="48:53">
      <c r="AV3443" s="203"/>
      <c r="AW3443" s="75"/>
      <c r="AX3443" s="75"/>
      <c r="AY3443" s="94"/>
      <c r="AZ3443" s="75"/>
      <c r="BA3443" s="75"/>
    </row>
    <row r="3444" spans="48:53">
      <c r="AV3444" s="203"/>
      <c r="AW3444" s="75"/>
      <c r="AX3444" s="75"/>
      <c r="AY3444" s="94"/>
      <c r="AZ3444" s="75"/>
      <c r="BA3444" s="75"/>
    </row>
    <row r="3445" spans="48:53">
      <c r="AV3445" s="203"/>
      <c r="AW3445" s="75"/>
      <c r="AX3445" s="75"/>
      <c r="AY3445" s="94"/>
      <c r="AZ3445" s="75"/>
      <c r="BA3445" s="75"/>
    </row>
    <row r="3446" spans="48:53">
      <c r="AV3446" s="203"/>
      <c r="AW3446" s="75"/>
      <c r="AX3446" s="75"/>
      <c r="AY3446" s="94"/>
      <c r="AZ3446" s="75"/>
      <c r="BA3446" s="75"/>
    </row>
    <row r="3447" spans="48:53">
      <c r="AV3447" s="203"/>
      <c r="AW3447" s="75"/>
      <c r="AX3447" s="75"/>
      <c r="AY3447" s="94"/>
      <c r="AZ3447" s="75"/>
      <c r="BA3447" s="75"/>
    </row>
    <row r="3448" spans="48:53">
      <c r="AV3448" s="203"/>
      <c r="AW3448" s="75"/>
      <c r="AX3448" s="75"/>
      <c r="AY3448" s="94"/>
      <c r="AZ3448" s="75"/>
      <c r="BA3448" s="75"/>
    </row>
    <row r="3449" spans="48:53">
      <c r="AV3449" s="203"/>
      <c r="AW3449" s="75"/>
      <c r="AX3449" s="75"/>
      <c r="AY3449" s="94"/>
      <c r="AZ3449" s="75"/>
      <c r="BA3449" s="75"/>
    </row>
    <row r="3450" spans="48:53">
      <c r="AV3450" s="203"/>
      <c r="AW3450" s="75"/>
      <c r="AX3450" s="75"/>
      <c r="AY3450" s="94"/>
      <c r="AZ3450" s="75"/>
      <c r="BA3450" s="75"/>
    </row>
    <row r="3451" spans="48:53">
      <c r="AV3451" s="203"/>
      <c r="AW3451" s="75"/>
      <c r="AX3451" s="75"/>
      <c r="AY3451" s="94"/>
      <c r="AZ3451" s="75"/>
      <c r="BA3451" s="75"/>
    </row>
    <row r="3452" spans="48:53">
      <c r="AV3452" s="203"/>
      <c r="AW3452" s="75"/>
      <c r="AX3452" s="75"/>
      <c r="AY3452" s="94"/>
      <c r="AZ3452" s="75"/>
      <c r="BA3452" s="75"/>
    </row>
    <row r="3453" spans="48:53">
      <c r="AV3453" s="203"/>
      <c r="AW3453" s="75"/>
      <c r="AX3453" s="75"/>
      <c r="AY3453" s="94"/>
      <c r="AZ3453" s="75"/>
      <c r="BA3453" s="75"/>
    </row>
    <row r="3454" spans="48:53">
      <c r="AV3454" s="203"/>
      <c r="AW3454" s="75"/>
      <c r="AX3454" s="75"/>
      <c r="AY3454" s="94"/>
      <c r="AZ3454" s="75"/>
      <c r="BA3454" s="75"/>
    </row>
    <row r="3455" spans="48:53">
      <c r="AV3455" s="203"/>
      <c r="AW3455" s="75"/>
      <c r="AX3455" s="75"/>
      <c r="AY3455" s="94"/>
      <c r="AZ3455" s="75"/>
      <c r="BA3455" s="75"/>
    </row>
    <row r="3456" spans="48:53">
      <c r="AV3456" s="203"/>
      <c r="AW3456" s="75"/>
      <c r="AX3456" s="75"/>
      <c r="AY3456" s="94"/>
      <c r="AZ3456" s="75"/>
      <c r="BA3456" s="75"/>
    </row>
    <row r="3457" spans="48:53">
      <c r="AV3457" s="203"/>
      <c r="AW3457" s="75"/>
      <c r="AX3457" s="75"/>
      <c r="AY3457" s="94"/>
      <c r="AZ3457" s="75"/>
      <c r="BA3457" s="75"/>
    </row>
    <row r="3458" spans="48:53">
      <c r="AV3458" s="203"/>
      <c r="AW3458" s="75"/>
      <c r="AX3458" s="75"/>
      <c r="AY3458" s="94"/>
      <c r="AZ3458" s="75"/>
      <c r="BA3458" s="75"/>
    </row>
    <row r="3459" spans="48:53">
      <c r="AV3459" s="203"/>
      <c r="AW3459" s="75"/>
      <c r="AX3459" s="75"/>
      <c r="AY3459" s="94"/>
      <c r="AZ3459" s="75"/>
      <c r="BA3459" s="75"/>
    </row>
    <row r="3460" spans="48:53">
      <c r="AV3460" s="203"/>
      <c r="AW3460" s="75"/>
      <c r="AX3460" s="75"/>
      <c r="AY3460" s="94"/>
      <c r="AZ3460" s="75"/>
      <c r="BA3460" s="75"/>
    </row>
    <row r="3461" spans="48:53">
      <c r="AV3461" s="203"/>
      <c r="AW3461" s="75"/>
      <c r="AX3461" s="75"/>
      <c r="AY3461" s="94"/>
      <c r="AZ3461" s="75"/>
      <c r="BA3461" s="75"/>
    </row>
    <row r="3462" spans="48:53">
      <c r="AV3462" s="203"/>
      <c r="AW3462" s="75"/>
      <c r="AX3462" s="75"/>
      <c r="AY3462" s="94"/>
      <c r="AZ3462" s="75"/>
      <c r="BA3462" s="75"/>
    </row>
    <row r="3463" spans="48:53">
      <c r="AV3463" s="203"/>
      <c r="AW3463" s="75"/>
      <c r="AX3463" s="75"/>
      <c r="AY3463" s="94"/>
      <c r="AZ3463" s="75"/>
      <c r="BA3463" s="75"/>
    </row>
    <row r="3464" spans="48:53">
      <c r="AV3464" s="203"/>
      <c r="AW3464" s="75"/>
      <c r="AX3464" s="75"/>
      <c r="AY3464" s="94"/>
      <c r="AZ3464" s="75"/>
      <c r="BA3464" s="75"/>
    </row>
    <row r="3465" spans="48:53">
      <c r="AV3465" s="203"/>
      <c r="AW3465" s="75"/>
      <c r="AX3465" s="75"/>
      <c r="AY3465" s="94"/>
      <c r="AZ3465" s="75"/>
      <c r="BA3465" s="75"/>
    </row>
    <row r="3466" spans="48:53">
      <c r="AV3466" s="203"/>
      <c r="AW3466" s="75"/>
      <c r="AX3466" s="75"/>
      <c r="AY3466" s="94"/>
      <c r="AZ3466" s="75"/>
      <c r="BA3466" s="75"/>
    </row>
    <row r="3467" spans="48:53">
      <c r="AV3467" s="203"/>
      <c r="AW3467" s="75"/>
      <c r="AX3467" s="75"/>
      <c r="AY3467" s="94"/>
      <c r="AZ3467" s="75"/>
      <c r="BA3467" s="75"/>
    </row>
    <row r="3468" spans="48:53">
      <c r="AV3468" s="203"/>
      <c r="AW3468" s="75"/>
      <c r="AX3468" s="75"/>
      <c r="AY3468" s="94"/>
      <c r="AZ3468" s="75"/>
      <c r="BA3468" s="75"/>
    </row>
    <row r="3469" spans="48:53">
      <c r="AV3469" s="203"/>
      <c r="AW3469" s="75"/>
      <c r="AX3469" s="75"/>
      <c r="AY3469" s="94"/>
      <c r="AZ3469" s="75"/>
      <c r="BA3469" s="75"/>
    </row>
    <row r="3470" spans="48:53">
      <c r="AV3470" s="203"/>
      <c r="AW3470" s="75"/>
      <c r="AX3470" s="75"/>
      <c r="AY3470" s="94"/>
      <c r="AZ3470" s="75"/>
      <c r="BA3470" s="75"/>
    </row>
    <row r="3471" spans="48:53">
      <c r="AV3471" s="203"/>
      <c r="AW3471" s="75"/>
      <c r="AX3471" s="75"/>
      <c r="AY3471" s="94"/>
      <c r="AZ3471" s="75"/>
      <c r="BA3471" s="75"/>
    </row>
    <row r="3472" spans="48:53">
      <c r="AV3472" s="203"/>
      <c r="AW3472" s="75"/>
      <c r="AX3472" s="75"/>
      <c r="AY3472" s="94"/>
      <c r="AZ3472" s="75"/>
      <c r="BA3472" s="75"/>
    </row>
    <row r="3473" spans="48:53">
      <c r="AV3473" s="203"/>
      <c r="AW3473" s="75"/>
      <c r="AX3473" s="75"/>
      <c r="AY3473" s="94"/>
      <c r="AZ3473" s="75"/>
      <c r="BA3473" s="75"/>
    </row>
    <row r="3474" spans="48:53">
      <c r="AV3474" s="203"/>
      <c r="AW3474" s="75"/>
      <c r="AX3474" s="75"/>
      <c r="AY3474" s="94"/>
      <c r="AZ3474" s="75"/>
      <c r="BA3474" s="75"/>
    </row>
    <row r="3475" spans="48:53">
      <c r="AV3475" s="203"/>
      <c r="AW3475" s="75"/>
      <c r="AX3475" s="75"/>
      <c r="AY3475" s="94"/>
      <c r="AZ3475" s="75"/>
      <c r="BA3475" s="75"/>
    </row>
    <row r="3476" spans="48:53">
      <c r="AV3476" s="203"/>
      <c r="AW3476" s="75"/>
      <c r="AX3476" s="75"/>
      <c r="AY3476" s="94"/>
      <c r="AZ3476" s="75"/>
      <c r="BA3476" s="75"/>
    </row>
    <row r="3477" spans="48:53">
      <c r="AV3477" s="203"/>
      <c r="AW3477" s="75"/>
      <c r="AX3477" s="75"/>
      <c r="AY3477" s="94"/>
      <c r="AZ3477" s="75"/>
      <c r="BA3477" s="75"/>
    </row>
    <row r="3478" spans="48:53">
      <c r="AV3478" s="203"/>
      <c r="AW3478" s="75"/>
      <c r="AX3478" s="75"/>
      <c r="AY3478" s="94"/>
      <c r="AZ3478" s="75"/>
      <c r="BA3478" s="75"/>
    </row>
    <row r="3479" spans="48:53">
      <c r="AV3479" s="203"/>
      <c r="AW3479" s="75"/>
      <c r="AX3479" s="75"/>
      <c r="AY3479" s="94"/>
      <c r="AZ3479" s="75"/>
      <c r="BA3479" s="75"/>
    </row>
    <row r="3480" spans="48:53">
      <c r="AV3480" s="203"/>
      <c r="AW3480" s="75"/>
      <c r="AX3480" s="75"/>
      <c r="AY3480" s="94"/>
      <c r="AZ3480" s="75"/>
      <c r="BA3480" s="75"/>
    </row>
    <row r="3481" spans="48:53">
      <c r="AV3481" s="203"/>
      <c r="AW3481" s="75"/>
      <c r="AX3481" s="75"/>
      <c r="AY3481" s="94"/>
      <c r="AZ3481" s="75"/>
      <c r="BA3481" s="75"/>
    </row>
    <row r="3482" spans="48:53">
      <c r="AV3482" s="203"/>
      <c r="AW3482" s="75"/>
      <c r="AX3482" s="75"/>
      <c r="AY3482" s="94"/>
      <c r="AZ3482" s="75"/>
      <c r="BA3482" s="75"/>
    </row>
    <row r="3483" spans="48:53">
      <c r="AV3483" s="203"/>
      <c r="AW3483" s="75"/>
      <c r="AX3483" s="75"/>
      <c r="AY3483" s="94"/>
      <c r="AZ3483" s="75"/>
      <c r="BA3483" s="75"/>
    </row>
    <row r="3484" spans="48:53">
      <c r="AV3484" s="203"/>
      <c r="AW3484" s="75"/>
      <c r="AX3484" s="75"/>
      <c r="AY3484" s="94"/>
      <c r="AZ3484" s="75"/>
      <c r="BA3484" s="75"/>
    </row>
    <row r="3485" spans="48:53">
      <c r="AV3485" s="203"/>
      <c r="AW3485" s="75"/>
      <c r="AX3485" s="75"/>
      <c r="AY3485" s="94"/>
      <c r="AZ3485" s="75"/>
      <c r="BA3485" s="75"/>
    </row>
    <row r="3486" spans="48:53">
      <c r="AV3486" s="203"/>
      <c r="AW3486" s="75"/>
      <c r="AX3486" s="75"/>
      <c r="AY3486" s="94"/>
      <c r="AZ3486" s="75"/>
      <c r="BA3486" s="75"/>
    </row>
    <row r="3487" spans="48:53">
      <c r="AV3487" s="203"/>
      <c r="AW3487" s="75"/>
      <c r="AX3487" s="75"/>
      <c r="AY3487" s="94"/>
      <c r="AZ3487" s="75"/>
      <c r="BA3487" s="75"/>
    </row>
    <row r="3488" spans="48:53">
      <c r="AV3488" s="203"/>
      <c r="AW3488" s="75"/>
      <c r="AX3488" s="75"/>
      <c r="AY3488" s="94"/>
      <c r="AZ3488" s="75"/>
      <c r="BA3488" s="75"/>
    </row>
    <row r="3489" spans="48:53">
      <c r="AV3489" s="203"/>
      <c r="AW3489" s="75"/>
      <c r="AX3489" s="75"/>
      <c r="AY3489" s="94"/>
      <c r="AZ3489" s="75"/>
      <c r="BA3489" s="75"/>
    </row>
    <row r="3490" spans="48:53">
      <c r="AV3490" s="203"/>
      <c r="AW3490" s="75"/>
      <c r="AX3490" s="75"/>
      <c r="AY3490" s="94"/>
      <c r="AZ3490" s="75"/>
      <c r="BA3490" s="75"/>
    </row>
    <row r="3491" spans="48:53">
      <c r="AV3491" s="203"/>
      <c r="AW3491" s="75"/>
      <c r="AX3491" s="75"/>
      <c r="AY3491" s="94"/>
      <c r="AZ3491" s="75"/>
      <c r="BA3491" s="75"/>
    </row>
    <row r="3492" spans="48:53">
      <c r="AV3492" s="203"/>
      <c r="AW3492" s="75"/>
      <c r="AX3492" s="75"/>
      <c r="AY3492" s="94"/>
      <c r="AZ3492" s="75"/>
      <c r="BA3492" s="75"/>
    </row>
    <row r="3493" spans="48:53">
      <c r="AV3493" s="203"/>
      <c r="AW3493" s="75"/>
      <c r="AX3493" s="75"/>
      <c r="AY3493" s="94"/>
      <c r="AZ3493" s="75"/>
      <c r="BA3493" s="75"/>
    </row>
    <row r="3494" spans="48:53">
      <c r="AV3494" s="203"/>
      <c r="AW3494" s="75"/>
      <c r="AX3494" s="75"/>
      <c r="AY3494" s="94"/>
      <c r="AZ3494" s="75"/>
      <c r="BA3494" s="75"/>
    </row>
    <row r="3495" spans="48:53">
      <c r="AV3495" s="203"/>
      <c r="AW3495" s="75"/>
      <c r="AX3495" s="75"/>
      <c r="AY3495" s="94"/>
      <c r="AZ3495" s="75"/>
      <c r="BA3495" s="75"/>
    </row>
    <row r="3496" spans="48:53">
      <c r="AV3496" s="203"/>
      <c r="AW3496" s="75"/>
      <c r="AX3496" s="75"/>
      <c r="AY3496" s="94"/>
      <c r="AZ3496" s="75"/>
      <c r="BA3496" s="75"/>
    </row>
    <row r="3497" spans="48:53">
      <c r="AV3497" s="203"/>
      <c r="AW3497" s="75"/>
      <c r="AX3497" s="75"/>
      <c r="AY3497" s="94"/>
      <c r="AZ3497" s="75"/>
      <c r="BA3497" s="75"/>
    </row>
    <row r="3498" spans="48:53">
      <c r="AV3498" s="203"/>
      <c r="AW3498" s="75"/>
      <c r="AX3498" s="75"/>
      <c r="AY3498" s="94"/>
      <c r="AZ3498" s="75"/>
      <c r="BA3498" s="75"/>
    </row>
    <row r="3499" spans="48:53">
      <c r="AV3499" s="203"/>
      <c r="AW3499" s="75"/>
      <c r="AX3499" s="75"/>
      <c r="AY3499" s="94"/>
      <c r="AZ3499" s="75"/>
      <c r="BA3499" s="75"/>
    </row>
    <row r="3500" spans="48:53">
      <c r="AV3500" s="203"/>
      <c r="AW3500" s="75"/>
      <c r="AX3500" s="75"/>
      <c r="AY3500" s="94"/>
      <c r="AZ3500" s="75"/>
      <c r="BA3500" s="75"/>
    </row>
    <row r="3501" spans="48:53">
      <c r="AV3501" s="203"/>
      <c r="AW3501" s="75"/>
      <c r="AX3501" s="75"/>
      <c r="AY3501" s="94"/>
      <c r="AZ3501" s="75"/>
      <c r="BA3501" s="75"/>
    </row>
    <row r="3502" spans="48:53">
      <c r="AV3502" s="203"/>
      <c r="AW3502" s="75"/>
      <c r="AX3502" s="75"/>
      <c r="AY3502" s="94"/>
      <c r="AZ3502" s="75"/>
      <c r="BA3502" s="75"/>
    </row>
    <row r="3503" spans="48:53">
      <c r="AV3503" s="203"/>
      <c r="AW3503" s="75"/>
      <c r="AX3503" s="75"/>
      <c r="AY3503" s="94"/>
      <c r="AZ3503" s="75"/>
      <c r="BA3503" s="75"/>
    </row>
    <row r="3504" spans="48:53">
      <c r="AV3504" s="203"/>
      <c r="AW3504" s="75"/>
      <c r="AX3504" s="75"/>
      <c r="AY3504" s="94"/>
      <c r="AZ3504" s="75"/>
      <c r="BA3504" s="75"/>
    </row>
    <row r="3505" spans="48:53">
      <c r="AV3505" s="203"/>
      <c r="AW3505" s="75"/>
      <c r="AX3505" s="75"/>
      <c r="AY3505" s="94"/>
      <c r="AZ3505" s="75"/>
      <c r="BA3505" s="75"/>
    </row>
    <row r="3506" spans="48:53">
      <c r="AV3506" s="203"/>
      <c r="AW3506" s="75"/>
      <c r="AX3506" s="75"/>
      <c r="AY3506" s="94"/>
      <c r="AZ3506" s="75"/>
      <c r="BA3506" s="75"/>
    </row>
    <row r="3507" spans="48:53">
      <c r="AV3507" s="203"/>
      <c r="AW3507" s="75"/>
      <c r="AX3507" s="75"/>
      <c r="AY3507" s="94"/>
      <c r="AZ3507" s="75"/>
      <c r="BA3507" s="75"/>
    </row>
    <row r="3508" spans="48:53">
      <c r="AV3508" s="203"/>
      <c r="AW3508" s="75"/>
      <c r="AX3508" s="75"/>
      <c r="AY3508" s="94"/>
      <c r="AZ3508" s="75"/>
      <c r="BA3508" s="75"/>
    </row>
    <row r="3509" spans="48:53">
      <c r="AV3509" s="203"/>
      <c r="AW3509" s="75"/>
      <c r="AX3509" s="75"/>
      <c r="AY3509" s="94"/>
      <c r="AZ3509" s="75"/>
      <c r="BA3509" s="75"/>
    </row>
    <row r="3510" spans="48:53">
      <c r="AV3510" s="203"/>
      <c r="AW3510" s="75"/>
      <c r="AX3510" s="75"/>
      <c r="AY3510" s="94"/>
      <c r="AZ3510" s="75"/>
      <c r="BA3510" s="75"/>
    </row>
    <row r="3511" spans="48:53">
      <c r="AV3511" s="203"/>
      <c r="AW3511" s="75"/>
      <c r="AX3511" s="75"/>
      <c r="AY3511" s="94"/>
      <c r="AZ3511" s="75"/>
      <c r="BA3511" s="75"/>
    </row>
    <row r="3512" spans="48:53">
      <c r="AV3512" s="203"/>
      <c r="AW3512" s="75"/>
      <c r="AX3512" s="75"/>
      <c r="AY3512" s="94"/>
      <c r="AZ3512" s="75"/>
      <c r="BA3512" s="75"/>
    </row>
    <row r="3513" spans="48:53">
      <c r="AV3513" s="203"/>
      <c r="AW3513" s="75"/>
      <c r="AX3513" s="75"/>
      <c r="AY3513" s="94"/>
      <c r="AZ3513" s="75"/>
      <c r="BA3513" s="75"/>
    </row>
    <row r="3514" spans="48:53">
      <c r="AV3514" s="203"/>
      <c r="AW3514" s="75"/>
      <c r="AX3514" s="75"/>
      <c r="AY3514" s="94"/>
      <c r="AZ3514" s="75"/>
      <c r="BA3514" s="75"/>
    </row>
    <row r="3515" spans="48:53">
      <c r="AV3515" s="203"/>
      <c r="AW3515" s="75"/>
      <c r="AX3515" s="75"/>
      <c r="AY3515" s="94"/>
      <c r="AZ3515" s="75"/>
      <c r="BA3515" s="75"/>
    </row>
    <row r="3516" spans="48:53">
      <c r="AV3516" s="203"/>
      <c r="AW3516" s="75"/>
      <c r="AX3516" s="75"/>
      <c r="AY3516" s="94"/>
      <c r="AZ3516" s="75"/>
      <c r="BA3516" s="75"/>
    </row>
    <row r="3517" spans="48:53">
      <c r="AV3517" s="203"/>
      <c r="AW3517" s="75"/>
      <c r="AX3517" s="75"/>
      <c r="AY3517" s="94"/>
      <c r="AZ3517" s="75"/>
      <c r="BA3517" s="75"/>
    </row>
    <row r="3518" spans="48:53">
      <c r="AV3518" s="203"/>
      <c r="AW3518" s="75"/>
      <c r="AX3518" s="75"/>
      <c r="AY3518" s="94"/>
      <c r="AZ3518" s="75"/>
      <c r="BA3518" s="75"/>
    </row>
    <row r="3519" spans="48:53">
      <c r="AV3519" s="203"/>
      <c r="AW3519" s="75"/>
      <c r="AX3519" s="75"/>
      <c r="AY3519" s="94"/>
      <c r="AZ3519" s="75"/>
      <c r="BA3519" s="75"/>
    </row>
    <row r="3520" spans="48:53">
      <c r="AV3520" s="203"/>
      <c r="AW3520" s="75"/>
      <c r="AX3520" s="75"/>
      <c r="AY3520" s="94"/>
      <c r="AZ3520" s="75"/>
      <c r="BA3520" s="75"/>
    </row>
    <row r="3521" spans="48:53">
      <c r="AV3521" s="203"/>
      <c r="AW3521" s="75"/>
      <c r="AX3521" s="75"/>
      <c r="AY3521" s="94"/>
      <c r="AZ3521" s="75"/>
      <c r="BA3521" s="75"/>
    </row>
    <row r="3522" spans="48:53">
      <c r="AV3522" s="203"/>
      <c r="AW3522" s="75"/>
      <c r="AX3522" s="75"/>
      <c r="AY3522" s="94"/>
      <c r="AZ3522" s="75"/>
      <c r="BA3522" s="75"/>
    </row>
    <row r="3523" spans="48:53">
      <c r="AV3523" s="203"/>
      <c r="AW3523" s="75"/>
      <c r="AX3523" s="75"/>
      <c r="AY3523" s="94"/>
      <c r="AZ3523" s="75"/>
      <c r="BA3523" s="75"/>
    </row>
    <row r="3524" spans="48:53">
      <c r="AV3524" s="203"/>
      <c r="AW3524" s="75"/>
      <c r="AX3524" s="75"/>
      <c r="AY3524" s="94"/>
      <c r="AZ3524" s="75"/>
      <c r="BA3524" s="75"/>
    </row>
    <row r="3525" spans="48:53">
      <c r="AV3525" s="203"/>
      <c r="AW3525" s="75"/>
      <c r="AX3525" s="75"/>
      <c r="AY3525" s="94"/>
      <c r="AZ3525" s="75"/>
      <c r="BA3525" s="75"/>
    </row>
    <row r="3526" spans="48:53">
      <c r="AV3526" s="203"/>
      <c r="AW3526" s="75"/>
      <c r="AX3526" s="75"/>
      <c r="AY3526" s="94"/>
      <c r="AZ3526" s="75"/>
      <c r="BA3526" s="75"/>
    </row>
    <row r="3527" spans="48:53">
      <c r="AV3527" s="203"/>
      <c r="AW3527" s="75"/>
      <c r="AX3527" s="75"/>
      <c r="AY3527" s="94"/>
      <c r="AZ3527" s="75"/>
      <c r="BA3527" s="75"/>
    </row>
    <row r="3528" spans="48:53">
      <c r="AV3528" s="203"/>
      <c r="AW3528" s="75"/>
      <c r="AX3528" s="75"/>
      <c r="AY3528" s="94"/>
      <c r="AZ3528" s="75"/>
      <c r="BA3528" s="75"/>
    </row>
    <row r="3529" spans="48:53">
      <c r="AV3529" s="203"/>
      <c r="AW3529" s="75"/>
      <c r="AX3529" s="75"/>
      <c r="AY3529" s="94"/>
      <c r="AZ3529" s="75"/>
      <c r="BA3529" s="75"/>
    </row>
    <row r="3530" spans="48:53">
      <c r="AV3530" s="203"/>
      <c r="AW3530" s="75"/>
      <c r="AX3530" s="75"/>
      <c r="AY3530" s="94"/>
      <c r="AZ3530" s="75"/>
      <c r="BA3530" s="75"/>
    </row>
    <row r="3531" spans="48:53">
      <c r="AV3531" s="203"/>
      <c r="AW3531" s="75"/>
      <c r="AX3531" s="75"/>
      <c r="AY3531" s="94"/>
      <c r="AZ3531" s="75"/>
      <c r="BA3531" s="75"/>
    </row>
    <row r="3532" spans="48:53">
      <c r="AV3532" s="203"/>
      <c r="AW3532" s="75"/>
      <c r="AX3532" s="75"/>
      <c r="AY3532" s="94"/>
      <c r="AZ3532" s="75"/>
      <c r="BA3532" s="75"/>
    </row>
    <row r="3533" spans="48:53">
      <c r="AV3533" s="203"/>
      <c r="AW3533" s="75"/>
      <c r="AX3533" s="75"/>
      <c r="AY3533" s="94"/>
      <c r="AZ3533" s="75"/>
      <c r="BA3533" s="75"/>
    </row>
    <row r="3534" spans="48:53">
      <c r="AV3534" s="203"/>
      <c r="AW3534" s="75"/>
      <c r="AX3534" s="75"/>
      <c r="AY3534" s="94"/>
      <c r="AZ3534" s="75"/>
      <c r="BA3534" s="75"/>
    </row>
    <row r="3535" spans="48:53">
      <c r="AV3535" s="203"/>
      <c r="AW3535" s="75"/>
      <c r="AX3535" s="75"/>
      <c r="AY3535" s="94"/>
      <c r="AZ3535" s="75"/>
      <c r="BA3535" s="75"/>
    </row>
    <row r="3536" spans="48:53">
      <c r="AV3536" s="203"/>
      <c r="AW3536" s="75"/>
      <c r="AX3536" s="75"/>
      <c r="AY3536" s="94"/>
      <c r="AZ3536" s="75"/>
      <c r="BA3536" s="75"/>
    </row>
    <row r="3537" spans="48:53">
      <c r="AV3537" s="203"/>
      <c r="AW3537" s="75"/>
      <c r="AX3537" s="75"/>
      <c r="AY3537" s="94"/>
      <c r="AZ3537" s="75"/>
      <c r="BA3537" s="75"/>
    </row>
    <row r="3538" spans="48:53">
      <c r="AV3538" s="203"/>
      <c r="AW3538" s="75"/>
      <c r="AX3538" s="75"/>
      <c r="AY3538" s="94"/>
      <c r="AZ3538" s="75"/>
      <c r="BA3538" s="75"/>
    </row>
    <row r="3539" spans="48:53">
      <c r="AV3539" s="203"/>
      <c r="AW3539" s="75"/>
      <c r="AX3539" s="75"/>
      <c r="AY3539" s="94"/>
      <c r="AZ3539" s="75"/>
      <c r="BA3539" s="75"/>
    </row>
    <row r="3540" spans="48:53">
      <c r="AV3540" s="203"/>
      <c r="AW3540" s="75"/>
      <c r="AX3540" s="75"/>
      <c r="AY3540" s="94"/>
      <c r="AZ3540" s="75"/>
      <c r="BA3540" s="75"/>
    </row>
    <row r="3541" spans="48:53">
      <c r="AV3541" s="203"/>
      <c r="AW3541" s="75"/>
      <c r="AX3541" s="75"/>
      <c r="AY3541" s="94"/>
      <c r="AZ3541" s="75"/>
      <c r="BA3541" s="75"/>
    </row>
    <row r="3542" spans="48:53">
      <c r="AV3542" s="203"/>
      <c r="AW3542" s="75"/>
      <c r="AX3542" s="75"/>
      <c r="AY3542" s="94"/>
      <c r="AZ3542" s="75"/>
      <c r="BA3542" s="75"/>
    </row>
    <row r="3543" spans="48:53">
      <c r="AV3543" s="203"/>
      <c r="AW3543" s="75"/>
      <c r="AX3543" s="75"/>
      <c r="AY3543" s="94"/>
      <c r="AZ3543" s="75"/>
      <c r="BA3543" s="75"/>
    </row>
    <row r="3544" spans="48:53">
      <c r="AV3544" s="203"/>
      <c r="AW3544" s="75"/>
      <c r="AX3544" s="75"/>
      <c r="AY3544" s="94"/>
      <c r="AZ3544" s="75"/>
      <c r="BA3544" s="75"/>
    </row>
    <row r="3545" spans="48:53">
      <c r="AV3545" s="203"/>
      <c r="AW3545" s="75"/>
      <c r="AX3545" s="75"/>
      <c r="AY3545" s="94"/>
      <c r="AZ3545" s="75"/>
      <c r="BA3545" s="75"/>
    </row>
    <row r="3546" spans="48:53">
      <c r="AV3546" s="203"/>
      <c r="AW3546" s="75"/>
      <c r="AX3546" s="75"/>
      <c r="AY3546" s="94"/>
      <c r="AZ3546" s="75"/>
      <c r="BA3546" s="75"/>
    </row>
    <row r="3547" spans="48:53">
      <c r="AV3547" s="203"/>
      <c r="AW3547" s="75"/>
      <c r="AX3547" s="75"/>
      <c r="AY3547" s="94"/>
      <c r="AZ3547" s="75"/>
      <c r="BA3547" s="75"/>
    </row>
    <row r="3548" spans="48:53">
      <c r="AV3548" s="203"/>
      <c r="AW3548" s="75"/>
      <c r="AX3548" s="75"/>
      <c r="AY3548" s="94"/>
      <c r="AZ3548" s="75"/>
      <c r="BA3548" s="75"/>
    </row>
    <row r="3549" spans="48:53">
      <c r="AV3549" s="203"/>
      <c r="AW3549" s="75"/>
      <c r="AX3549" s="75"/>
      <c r="AY3549" s="94"/>
      <c r="AZ3549" s="75"/>
      <c r="BA3549" s="75"/>
    </row>
    <row r="3550" spans="48:53">
      <c r="AV3550" s="203"/>
      <c r="AW3550" s="75"/>
      <c r="AX3550" s="75"/>
      <c r="AY3550" s="94"/>
      <c r="AZ3550" s="75"/>
      <c r="BA3550" s="75"/>
    </row>
    <row r="3551" spans="48:53">
      <c r="AV3551" s="203"/>
      <c r="AW3551" s="75"/>
      <c r="AX3551" s="75"/>
      <c r="AY3551" s="94"/>
      <c r="AZ3551" s="75"/>
      <c r="BA3551" s="75"/>
    </row>
    <row r="3552" spans="48:53">
      <c r="AV3552" s="203"/>
      <c r="AW3552" s="75"/>
      <c r="AX3552" s="75"/>
      <c r="AY3552" s="94"/>
      <c r="AZ3552" s="75"/>
      <c r="BA3552" s="75"/>
    </row>
    <row r="3553" spans="48:53">
      <c r="AV3553" s="203"/>
      <c r="AW3553" s="75"/>
      <c r="AX3553" s="75"/>
      <c r="AY3553" s="94"/>
      <c r="AZ3553" s="75"/>
      <c r="BA3553" s="75"/>
    </row>
    <row r="3554" spans="48:53">
      <c r="AV3554" s="203"/>
      <c r="AW3554" s="75"/>
      <c r="AX3554" s="75"/>
      <c r="AY3554" s="94"/>
      <c r="AZ3554" s="75"/>
      <c r="BA3554" s="75"/>
    </row>
    <row r="3555" spans="48:53">
      <c r="AV3555" s="203"/>
      <c r="AW3555" s="75"/>
      <c r="AX3555" s="75"/>
      <c r="AY3555" s="94"/>
      <c r="AZ3555" s="75"/>
      <c r="BA3555" s="75"/>
    </row>
    <row r="3556" spans="48:53">
      <c r="AV3556" s="203"/>
      <c r="AW3556" s="75"/>
      <c r="AX3556" s="75"/>
      <c r="AY3556" s="94"/>
      <c r="AZ3556" s="75"/>
      <c r="BA3556" s="75"/>
    </row>
    <row r="3557" spans="48:53">
      <c r="AV3557" s="203"/>
      <c r="AW3557" s="75"/>
      <c r="AX3557" s="75"/>
      <c r="AY3557" s="94"/>
      <c r="AZ3557" s="75"/>
      <c r="BA3557" s="75"/>
    </row>
    <row r="3558" spans="48:53">
      <c r="AV3558" s="203"/>
      <c r="AW3558" s="75"/>
      <c r="AX3558" s="75"/>
      <c r="AY3558" s="94"/>
      <c r="AZ3558" s="75"/>
      <c r="BA3558" s="75"/>
    </row>
    <row r="3559" spans="48:53">
      <c r="AV3559" s="203"/>
      <c r="AW3559" s="75"/>
      <c r="AX3559" s="75"/>
      <c r="AY3559" s="94"/>
      <c r="AZ3559" s="75"/>
      <c r="BA3559" s="75"/>
    </row>
    <row r="3560" spans="48:53">
      <c r="AV3560" s="203"/>
      <c r="AW3560" s="75"/>
      <c r="AX3560" s="75"/>
      <c r="AY3560" s="94"/>
      <c r="AZ3560" s="75"/>
      <c r="BA3560" s="75"/>
    </row>
    <row r="3561" spans="48:53">
      <c r="AV3561" s="203"/>
      <c r="AW3561" s="75"/>
      <c r="AX3561" s="75"/>
      <c r="AY3561" s="94"/>
      <c r="AZ3561" s="75"/>
      <c r="BA3561" s="75"/>
    </row>
    <row r="3562" spans="48:53">
      <c r="AV3562" s="203"/>
      <c r="AW3562" s="75"/>
      <c r="AX3562" s="75"/>
      <c r="AY3562" s="94"/>
      <c r="AZ3562" s="75"/>
      <c r="BA3562" s="75"/>
    </row>
    <row r="3563" spans="48:53">
      <c r="AV3563" s="203"/>
      <c r="AW3563" s="75"/>
      <c r="AX3563" s="75"/>
      <c r="AY3563" s="94"/>
      <c r="AZ3563" s="75"/>
      <c r="BA3563" s="75"/>
    </row>
    <row r="3564" spans="48:53">
      <c r="AV3564" s="203"/>
      <c r="AW3564" s="75"/>
      <c r="AX3564" s="75"/>
      <c r="AY3564" s="94"/>
      <c r="AZ3564" s="75"/>
      <c r="BA3564" s="75"/>
    </row>
    <row r="3565" spans="48:53">
      <c r="AV3565" s="203"/>
      <c r="AW3565" s="75"/>
      <c r="AX3565" s="75"/>
      <c r="AY3565" s="94"/>
      <c r="AZ3565" s="75"/>
      <c r="BA3565" s="75"/>
    </row>
    <row r="3566" spans="48:53">
      <c r="AV3566" s="203"/>
      <c r="AW3566" s="75"/>
      <c r="AX3566" s="75"/>
      <c r="AY3566" s="94"/>
      <c r="AZ3566" s="75"/>
      <c r="BA3566" s="75"/>
    </row>
    <row r="3567" spans="48:53">
      <c r="AV3567" s="203"/>
      <c r="AW3567" s="75"/>
      <c r="AX3567" s="75"/>
      <c r="AY3567" s="94"/>
      <c r="AZ3567" s="75"/>
      <c r="BA3567" s="75"/>
    </row>
    <row r="3568" spans="48:53">
      <c r="AV3568" s="203"/>
      <c r="AW3568" s="75"/>
      <c r="AX3568" s="75"/>
      <c r="AY3568" s="94"/>
      <c r="AZ3568" s="75"/>
      <c r="BA3568" s="75"/>
    </row>
    <row r="3569" spans="48:53">
      <c r="AV3569" s="203"/>
      <c r="AW3569" s="75"/>
      <c r="AX3569" s="75"/>
      <c r="AY3569" s="94"/>
      <c r="AZ3569" s="75"/>
      <c r="BA3569" s="75"/>
    </row>
    <row r="3570" spans="48:53">
      <c r="AV3570" s="203"/>
      <c r="AW3570" s="75"/>
      <c r="AX3570" s="75"/>
      <c r="AY3570" s="94"/>
      <c r="AZ3570" s="75"/>
      <c r="BA3570" s="75"/>
    </row>
    <row r="3571" spans="48:53">
      <c r="AV3571" s="203"/>
      <c r="AW3571" s="75"/>
      <c r="AX3571" s="75"/>
      <c r="AY3571" s="94"/>
      <c r="AZ3571" s="75"/>
      <c r="BA3571" s="75"/>
    </row>
    <row r="3572" spans="48:53">
      <c r="AV3572" s="203"/>
      <c r="AW3572" s="75"/>
      <c r="AX3572" s="75"/>
      <c r="AY3572" s="94"/>
      <c r="AZ3572" s="75"/>
      <c r="BA3572" s="75"/>
    </row>
    <row r="3573" spans="48:53">
      <c r="AV3573" s="203"/>
      <c r="AW3573" s="75"/>
      <c r="AX3573" s="75"/>
      <c r="AY3573" s="94"/>
      <c r="AZ3573" s="75"/>
      <c r="BA3573" s="75"/>
    </row>
    <row r="3574" spans="48:53">
      <c r="AV3574" s="203"/>
      <c r="AW3574" s="75"/>
      <c r="AX3574" s="75"/>
      <c r="AY3574" s="94"/>
      <c r="AZ3574" s="75"/>
      <c r="BA3574" s="75"/>
    </row>
    <row r="3575" spans="48:53">
      <c r="AV3575" s="203"/>
      <c r="AW3575" s="75"/>
      <c r="AX3575" s="75"/>
      <c r="AY3575" s="94"/>
      <c r="AZ3575" s="75"/>
      <c r="BA3575" s="75"/>
    </row>
    <row r="3576" spans="48:53">
      <c r="AV3576" s="203"/>
      <c r="AW3576" s="75"/>
      <c r="AX3576" s="75"/>
      <c r="AY3576" s="94"/>
      <c r="AZ3576" s="75"/>
      <c r="BA3576" s="75"/>
    </row>
    <row r="3577" spans="48:53">
      <c r="AV3577" s="203"/>
      <c r="AW3577" s="75"/>
      <c r="AX3577" s="75"/>
      <c r="AY3577" s="94"/>
      <c r="AZ3577" s="75"/>
      <c r="BA3577" s="75"/>
    </row>
    <row r="3578" spans="48:53">
      <c r="AV3578" s="203"/>
      <c r="AW3578" s="75"/>
      <c r="AX3578" s="75"/>
      <c r="AY3578" s="94"/>
      <c r="AZ3578" s="75"/>
      <c r="BA3578" s="75"/>
    </row>
    <row r="3579" spans="48:53">
      <c r="AV3579" s="203"/>
      <c r="AW3579" s="75"/>
      <c r="AX3579" s="75"/>
      <c r="AY3579" s="94"/>
      <c r="AZ3579" s="75"/>
      <c r="BA3579" s="75"/>
    </row>
    <row r="3580" spans="48:53">
      <c r="AV3580" s="203"/>
      <c r="AW3580" s="75"/>
      <c r="AX3580" s="75"/>
      <c r="AY3580" s="94"/>
      <c r="AZ3580" s="75"/>
      <c r="BA3580" s="75"/>
    </row>
    <row r="3581" spans="48:53">
      <c r="AV3581" s="203"/>
      <c r="AW3581" s="75"/>
      <c r="AX3581" s="75"/>
      <c r="AY3581" s="94"/>
      <c r="AZ3581" s="75"/>
      <c r="BA3581" s="75"/>
    </row>
    <row r="3582" spans="48:53">
      <c r="AV3582" s="203"/>
      <c r="AW3582" s="75"/>
      <c r="AX3582" s="75"/>
      <c r="AY3582" s="94"/>
      <c r="AZ3582" s="75"/>
      <c r="BA3582" s="75"/>
    </row>
    <row r="3583" spans="48:53">
      <c r="AV3583" s="203"/>
      <c r="AW3583" s="75"/>
      <c r="AX3583" s="75"/>
      <c r="AY3583" s="94"/>
      <c r="AZ3583" s="75"/>
      <c r="BA3583" s="75"/>
    </row>
    <row r="3584" spans="48:53">
      <c r="AV3584" s="203"/>
      <c r="AW3584" s="75"/>
      <c r="AX3584" s="75"/>
      <c r="AY3584" s="94"/>
      <c r="AZ3584" s="75"/>
      <c r="BA3584" s="75"/>
    </row>
    <row r="3585" spans="48:53">
      <c r="AV3585" s="203"/>
      <c r="AW3585" s="75"/>
      <c r="AX3585" s="75"/>
      <c r="AY3585" s="94"/>
      <c r="AZ3585" s="75"/>
      <c r="BA3585" s="75"/>
    </row>
    <row r="3586" spans="48:53">
      <c r="AV3586" s="203"/>
      <c r="AW3586" s="75"/>
      <c r="AX3586" s="75"/>
      <c r="AY3586" s="94"/>
      <c r="AZ3586" s="75"/>
      <c r="BA3586" s="75"/>
    </row>
    <row r="3587" spans="48:53">
      <c r="AV3587" s="203"/>
      <c r="AW3587" s="75"/>
      <c r="AX3587" s="75"/>
      <c r="AY3587" s="94"/>
      <c r="AZ3587" s="75"/>
      <c r="BA3587" s="75"/>
    </row>
    <row r="3588" spans="48:53">
      <c r="AV3588" s="203"/>
      <c r="AW3588" s="75"/>
      <c r="AX3588" s="75"/>
      <c r="AY3588" s="94"/>
      <c r="AZ3588" s="75"/>
      <c r="BA3588" s="75"/>
    </row>
    <row r="3589" spans="48:53">
      <c r="AV3589" s="203"/>
      <c r="AW3589" s="75"/>
      <c r="AX3589" s="75"/>
      <c r="AY3589" s="94"/>
      <c r="AZ3589" s="75"/>
      <c r="BA3589" s="75"/>
    </row>
    <row r="3590" spans="48:53">
      <c r="AV3590" s="203"/>
      <c r="AW3590" s="75"/>
      <c r="AX3590" s="75"/>
      <c r="AY3590" s="94"/>
      <c r="AZ3590" s="75"/>
      <c r="BA3590" s="75"/>
    </row>
    <row r="3591" spans="48:53">
      <c r="AV3591" s="203"/>
      <c r="AW3591" s="75"/>
      <c r="AX3591" s="75"/>
      <c r="AY3591" s="94"/>
      <c r="AZ3591" s="75"/>
      <c r="BA3591" s="75"/>
    </row>
    <row r="3592" spans="48:53">
      <c r="AV3592" s="203"/>
      <c r="AW3592" s="75"/>
      <c r="AX3592" s="75"/>
      <c r="AY3592" s="94"/>
      <c r="AZ3592" s="75"/>
      <c r="BA3592" s="75"/>
    </row>
    <row r="3593" spans="48:53">
      <c r="AV3593" s="203"/>
      <c r="AW3593" s="75"/>
      <c r="AX3593" s="75"/>
      <c r="AY3593" s="94"/>
      <c r="AZ3593" s="75"/>
      <c r="BA3593" s="75"/>
    </row>
    <row r="3594" spans="48:53">
      <c r="AV3594" s="203"/>
      <c r="AW3594" s="75"/>
      <c r="AX3594" s="75"/>
      <c r="AY3594" s="94"/>
      <c r="AZ3594" s="75"/>
      <c r="BA3594" s="75"/>
    </row>
    <row r="3595" spans="48:53">
      <c r="AV3595" s="203"/>
      <c r="AW3595" s="75"/>
      <c r="AX3595" s="75"/>
      <c r="AY3595" s="94"/>
      <c r="AZ3595" s="75"/>
      <c r="BA3595" s="75"/>
    </row>
    <row r="3596" spans="48:53">
      <c r="AV3596" s="203"/>
      <c r="AW3596" s="75"/>
      <c r="AX3596" s="75"/>
      <c r="AY3596" s="94"/>
      <c r="AZ3596" s="75"/>
      <c r="BA3596" s="75"/>
    </row>
    <row r="3597" spans="48:53">
      <c r="AV3597" s="203"/>
      <c r="AW3597" s="75"/>
      <c r="AX3597" s="75"/>
      <c r="AY3597" s="94"/>
      <c r="AZ3597" s="75"/>
      <c r="BA3597" s="75"/>
    </row>
    <row r="3598" spans="48:53">
      <c r="AV3598" s="203"/>
      <c r="AW3598" s="75"/>
      <c r="AX3598" s="75"/>
      <c r="AY3598" s="94"/>
      <c r="AZ3598" s="75"/>
      <c r="BA3598" s="75"/>
    </row>
    <row r="3599" spans="48:53">
      <c r="AV3599" s="203"/>
      <c r="AW3599" s="75"/>
      <c r="AX3599" s="75"/>
      <c r="AY3599" s="94"/>
      <c r="AZ3599" s="75"/>
      <c r="BA3599" s="75"/>
    </row>
    <row r="3600" spans="48:53">
      <c r="AV3600" s="203"/>
      <c r="AW3600" s="75"/>
      <c r="AX3600" s="75"/>
      <c r="AY3600" s="94"/>
      <c r="AZ3600" s="75"/>
      <c r="BA3600" s="75"/>
    </row>
    <row r="3601" spans="48:53">
      <c r="AV3601" s="203"/>
      <c r="AW3601" s="75"/>
      <c r="AX3601" s="75"/>
      <c r="AY3601" s="94"/>
      <c r="AZ3601" s="75"/>
      <c r="BA3601" s="75"/>
    </row>
    <row r="3602" spans="48:53">
      <c r="AV3602" s="203"/>
      <c r="AW3602" s="75"/>
      <c r="AX3602" s="75"/>
      <c r="AY3602" s="94"/>
      <c r="AZ3602" s="75"/>
      <c r="BA3602" s="75"/>
    </row>
    <row r="3603" spans="48:53">
      <c r="AV3603" s="203"/>
      <c r="AW3603" s="75"/>
      <c r="AX3603" s="75"/>
      <c r="AY3603" s="94"/>
      <c r="AZ3603" s="75"/>
      <c r="BA3603" s="75"/>
    </row>
    <row r="3604" spans="48:53">
      <c r="AV3604" s="203"/>
      <c r="AW3604" s="75"/>
      <c r="AX3604" s="75"/>
      <c r="AY3604" s="94"/>
      <c r="AZ3604" s="75"/>
      <c r="BA3604" s="75"/>
    </row>
    <row r="3605" spans="48:53">
      <c r="AV3605" s="203"/>
      <c r="AW3605" s="75"/>
      <c r="AX3605" s="75"/>
      <c r="AY3605" s="94"/>
      <c r="AZ3605" s="75"/>
      <c r="BA3605" s="75"/>
    </row>
    <row r="3606" spans="48:53">
      <c r="AV3606" s="203"/>
      <c r="AW3606" s="75"/>
      <c r="AX3606" s="75"/>
      <c r="AY3606" s="94"/>
      <c r="AZ3606" s="75"/>
      <c r="BA3606" s="75"/>
    </row>
    <row r="3607" spans="48:53">
      <c r="AV3607" s="203"/>
      <c r="AW3607" s="75"/>
      <c r="AX3607" s="75"/>
      <c r="AY3607" s="94"/>
      <c r="AZ3607" s="75"/>
      <c r="BA3607" s="75"/>
    </row>
    <row r="3608" spans="48:53">
      <c r="AV3608" s="203"/>
      <c r="AW3608" s="75"/>
      <c r="AX3608" s="75"/>
      <c r="AY3608" s="94"/>
      <c r="AZ3608" s="75"/>
      <c r="BA3608" s="75"/>
    </row>
    <row r="3609" spans="48:53">
      <c r="AV3609" s="203"/>
      <c r="AW3609" s="75"/>
      <c r="AX3609" s="75"/>
      <c r="AY3609" s="94"/>
      <c r="AZ3609" s="75"/>
      <c r="BA3609" s="75"/>
    </row>
    <row r="3610" spans="48:53">
      <c r="AV3610" s="203"/>
      <c r="AW3610" s="75"/>
      <c r="AX3610" s="75"/>
      <c r="AY3610" s="94"/>
      <c r="AZ3610" s="75"/>
      <c r="BA3610" s="75"/>
    </row>
    <row r="3611" spans="48:53">
      <c r="AV3611" s="203"/>
      <c r="AW3611" s="75"/>
      <c r="AX3611" s="75"/>
      <c r="AY3611" s="94"/>
      <c r="AZ3611" s="75"/>
      <c r="BA3611" s="75"/>
    </row>
    <row r="3612" spans="48:53">
      <c r="AV3612" s="203"/>
      <c r="AW3612" s="75"/>
      <c r="AX3612" s="75"/>
      <c r="AY3612" s="94"/>
      <c r="AZ3612" s="75"/>
      <c r="BA3612" s="75"/>
    </row>
    <row r="3613" spans="48:53">
      <c r="AV3613" s="203"/>
      <c r="AW3613" s="75"/>
      <c r="AX3613" s="75"/>
      <c r="AY3613" s="94"/>
      <c r="AZ3613" s="75"/>
      <c r="BA3613" s="75"/>
    </row>
    <row r="3614" spans="48:53">
      <c r="AV3614" s="203"/>
      <c r="AW3614" s="75"/>
      <c r="AX3614" s="75"/>
      <c r="AY3614" s="94"/>
      <c r="AZ3614" s="75"/>
      <c r="BA3614" s="75"/>
    </row>
    <row r="3615" spans="48:53">
      <c r="AV3615" s="203"/>
      <c r="AW3615" s="75"/>
      <c r="AX3615" s="75"/>
      <c r="AY3615" s="94"/>
      <c r="AZ3615" s="75"/>
      <c r="BA3615" s="75"/>
    </row>
    <row r="3616" spans="48:53">
      <c r="AV3616" s="203"/>
      <c r="AW3616" s="75"/>
      <c r="AX3616" s="75"/>
      <c r="AY3616" s="94"/>
      <c r="AZ3616" s="75"/>
      <c r="BA3616" s="75"/>
    </row>
    <row r="3617" spans="48:53">
      <c r="AV3617" s="203"/>
      <c r="AW3617" s="75"/>
      <c r="AX3617" s="75"/>
      <c r="AY3617" s="94"/>
      <c r="AZ3617" s="75"/>
      <c r="BA3617" s="75"/>
    </row>
    <row r="3618" spans="48:53">
      <c r="AV3618" s="203"/>
      <c r="AW3618" s="75"/>
      <c r="AX3618" s="75"/>
      <c r="AY3618" s="94"/>
      <c r="AZ3618" s="75"/>
      <c r="BA3618" s="75"/>
    </row>
    <row r="3619" spans="48:53">
      <c r="AV3619" s="203"/>
      <c r="AW3619" s="75"/>
      <c r="AX3619" s="75"/>
      <c r="AY3619" s="94"/>
      <c r="AZ3619" s="75"/>
      <c r="BA3619" s="75"/>
    </row>
    <row r="3620" spans="48:53">
      <c r="AV3620" s="203"/>
      <c r="AW3620" s="75"/>
      <c r="AX3620" s="75"/>
      <c r="AY3620" s="94"/>
      <c r="AZ3620" s="75"/>
      <c r="BA3620" s="75"/>
    </row>
    <row r="3621" spans="48:53">
      <c r="AV3621" s="203"/>
      <c r="AW3621" s="75"/>
      <c r="AX3621" s="75"/>
      <c r="AY3621" s="94"/>
      <c r="AZ3621" s="75"/>
      <c r="BA3621" s="75"/>
    </row>
    <row r="3622" spans="48:53">
      <c r="AV3622" s="203"/>
      <c r="AW3622" s="75"/>
      <c r="AX3622" s="75"/>
      <c r="AY3622" s="94"/>
      <c r="AZ3622" s="75"/>
      <c r="BA3622" s="75"/>
    </row>
    <row r="3623" spans="48:53">
      <c r="AV3623" s="203"/>
      <c r="AW3623" s="75"/>
      <c r="AX3623" s="75"/>
      <c r="AY3623" s="94"/>
      <c r="AZ3623" s="75"/>
      <c r="BA3623" s="75"/>
    </row>
    <row r="3624" spans="48:53">
      <c r="AV3624" s="203"/>
      <c r="AW3624" s="75"/>
      <c r="AX3624" s="75"/>
      <c r="AY3624" s="94"/>
      <c r="AZ3624" s="75"/>
      <c r="BA3624" s="75"/>
    </row>
    <row r="3625" spans="48:53">
      <c r="AV3625" s="203"/>
      <c r="AW3625" s="75"/>
      <c r="AX3625" s="75"/>
      <c r="AY3625" s="94"/>
      <c r="AZ3625" s="75"/>
      <c r="BA3625" s="75"/>
    </row>
    <row r="3626" spans="48:53">
      <c r="AV3626" s="203"/>
      <c r="AW3626" s="75"/>
      <c r="AX3626" s="75"/>
      <c r="AY3626" s="94"/>
      <c r="AZ3626" s="75"/>
      <c r="BA3626" s="75"/>
    </row>
    <row r="3627" spans="48:53">
      <c r="AV3627" s="203"/>
      <c r="AW3627" s="75"/>
      <c r="AX3627" s="75"/>
      <c r="AY3627" s="94"/>
      <c r="AZ3627" s="75"/>
      <c r="BA3627" s="75"/>
    </row>
    <row r="3628" spans="48:53">
      <c r="AV3628" s="203"/>
      <c r="AW3628" s="75"/>
      <c r="AX3628" s="75"/>
      <c r="AY3628" s="94"/>
      <c r="AZ3628" s="75"/>
      <c r="BA3628" s="75"/>
    </row>
    <row r="3629" spans="48:53">
      <c r="AV3629" s="203"/>
      <c r="AW3629" s="75"/>
      <c r="AX3629" s="75"/>
      <c r="AY3629" s="94"/>
      <c r="AZ3629" s="75"/>
      <c r="BA3629" s="75"/>
    </row>
    <row r="3630" spans="48:53">
      <c r="AV3630" s="203"/>
      <c r="AW3630" s="75"/>
      <c r="AX3630" s="75"/>
      <c r="AY3630" s="94"/>
      <c r="AZ3630" s="75"/>
      <c r="BA3630" s="75"/>
    </row>
    <row r="3631" spans="48:53">
      <c r="AV3631" s="203"/>
      <c r="AW3631" s="75"/>
      <c r="AX3631" s="75"/>
      <c r="AY3631" s="94"/>
      <c r="AZ3631" s="75"/>
      <c r="BA3631" s="75"/>
    </row>
    <row r="3632" spans="48:53">
      <c r="AV3632" s="203"/>
      <c r="AW3632" s="75"/>
      <c r="AX3632" s="75"/>
      <c r="AY3632" s="94"/>
      <c r="AZ3632" s="75"/>
      <c r="BA3632" s="75"/>
    </row>
    <row r="3633" spans="48:53">
      <c r="AV3633" s="203"/>
      <c r="AW3633" s="75"/>
      <c r="AX3633" s="75"/>
      <c r="AY3633" s="94"/>
      <c r="AZ3633" s="75"/>
      <c r="BA3633" s="75"/>
    </row>
    <row r="3634" spans="48:53">
      <c r="AV3634" s="203"/>
      <c r="AW3634" s="75"/>
      <c r="AX3634" s="75"/>
      <c r="AY3634" s="94"/>
      <c r="AZ3634" s="75"/>
      <c r="BA3634" s="75"/>
    </row>
    <row r="3635" spans="48:53">
      <c r="AV3635" s="203"/>
      <c r="AW3635" s="75"/>
      <c r="AX3635" s="75"/>
      <c r="AY3635" s="94"/>
      <c r="AZ3635" s="75"/>
      <c r="BA3635" s="75"/>
    </row>
    <row r="3636" spans="48:53">
      <c r="AV3636" s="203"/>
      <c r="AW3636" s="75"/>
      <c r="AX3636" s="75"/>
      <c r="AY3636" s="94"/>
      <c r="AZ3636" s="75"/>
      <c r="BA3636" s="75"/>
    </row>
    <row r="3637" spans="48:53">
      <c r="AV3637" s="203"/>
      <c r="AW3637" s="75"/>
      <c r="AX3637" s="75"/>
      <c r="AY3637" s="94"/>
      <c r="AZ3637" s="75"/>
      <c r="BA3637" s="75"/>
    </row>
    <row r="3638" spans="48:53">
      <c r="AV3638" s="203"/>
      <c r="AW3638" s="75"/>
      <c r="AX3638" s="75"/>
      <c r="AY3638" s="94"/>
      <c r="AZ3638" s="75"/>
      <c r="BA3638" s="75"/>
    </row>
    <row r="3639" spans="48:53">
      <c r="AV3639" s="203"/>
      <c r="AW3639" s="75"/>
      <c r="AX3639" s="75"/>
      <c r="AY3639" s="94"/>
      <c r="AZ3639" s="75"/>
      <c r="BA3639" s="75"/>
    </row>
    <row r="3640" spans="48:53">
      <c r="AV3640" s="203"/>
      <c r="AW3640" s="75"/>
      <c r="AX3640" s="75"/>
      <c r="AY3640" s="94"/>
      <c r="AZ3640" s="75"/>
      <c r="BA3640" s="75"/>
    </row>
    <row r="3641" spans="48:53">
      <c r="AV3641" s="203"/>
      <c r="AW3641" s="75"/>
      <c r="AX3641" s="75"/>
      <c r="AY3641" s="94"/>
      <c r="AZ3641" s="75"/>
      <c r="BA3641" s="75"/>
    </row>
    <row r="3642" spans="48:53">
      <c r="AV3642" s="203"/>
      <c r="AW3642" s="75"/>
      <c r="AX3642" s="75"/>
      <c r="AY3642" s="94"/>
      <c r="AZ3642" s="75"/>
      <c r="BA3642" s="75"/>
    </row>
    <row r="3643" spans="48:53">
      <c r="AV3643" s="203"/>
      <c r="AW3643" s="75"/>
      <c r="AX3643" s="75"/>
      <c r="AY3643" s="94"/>
      <c r="AZ3643" s="75"/>
      <c r="BA3643" s="75"/>
    </row>
    <row r="3644" spans="48:53">
      <c r="AV3644" s="203"/>
      <c r="AW3644" s="75"/>
      <c r="AX3644" s="75"/>
      <c r="AY3644" s="94"/>
      <c r="AZ3644" s="75"/>
      <c r="BA3644" s="75"/>
    </row>
    <row r="3645" spans="48:53">
      <c r="AV3645" s="203"/>
      <c r="AW3645" s="75"/>
      <c r="AX3645" s="75"/>
      <c r="AY3645" s="94"/>
      <c r="AZ3645" s="75"/>
      <c r="BA3645" s="75"/>
    </row>
    <row r="3646" spans="48:53">
      <c r="AV3646" s="203"/>
      <c r="AW3646" s="75"/>
      <c r="AX3646" s="75"/>
      <c r="AY3646" s="94"/>
      <c r="AZ3646" s="75"/>
      <c r="BA3646" s="75"/>
    </row>
    <row r="3647" spans="48:53">
      <c r="AV3647" s="203"/>
      <c r="AW3647" s="75"/>
      <c r="AX3647" s="75"/>
      <c r="AY3647" s="94"/>
      <c r="AZ3647" s="75"/>
      <c r="BA3647" s="75"/>
    </row>
    <row r="3648" spans="48:53">
      <c r="AV3648" s="203"/>
      <c r="AW3648" s="75"/>
      <c r="AX3648" s="75"/>
      <c r="AY3648" s="94"/>
      <c r="AZ3648" s="75"/>
      <c r="BA3648" s="75"/>
    </row>
    <row r="3649" spans="48:53">
      <c r="AV3649" s="203"/>
      <c r="AW3649" s="75"/>
      <c r="AX3649" s="75"/>
      <c r="AY3649" s="94"/>
      <c r="AZ3649" s="75"/>
      <c r="BA3649" s="75"/>
    </row>
    <row r="3650" spans="48:53">
      <c r="AV3650" s="203"/>
      <c r="AW3650" s="75"/>
      <c r="AX3650" s="75"/>
      <c r="AY3650" s="94"/>
      <c r="AZ3650" s="75"/>
      <c r="BA3650" s="75"/>
    </row>
    <row r="3651" spans="48:53">
      <c r="AV3651" s="203"/>
      <c r="AW3651" s="75"/>
      <c r="AX3651" s="75"/>
      <c r="AY3651" s="94"/>
      <c r="AZ3651" s="75"/>
      <c r="BA3651" s="75"/>
    </row>
    <row r="3652" spans="48:53">
      <c r="AV3652" s="203"/>
      <c r="AW3652" s="75"/>
      <c r="AX3652" s="75"/>
      <c r="AY3652" s="94"/>
      <c r="AZ3652" s="75"/>
      <c r="BA3652" s="75"/>
    </row>
    <row r="3653" spans="48:53">
      <c r="AV3653" s="203"/>
      <c r="AW3653" s="75"/>
      <c r="AX3653" s="75"/>
      <c r="AY3653" s="94"/>
      <c r="AZ3653" s="75"/>
      <c r="BA3653" s="75"/>
    </row>
    <row r="3654" spans="48:53">
      <c r="AV3654" s="203"/>
      <c r="AW3654" s="75"/>
      <c r="AX3654" s="75"/>
      <c r="AY3654" s="94"/>
      <c r="AZ3654" s="75"/>
      <c r="BA3654" s="75"/>
    </row>
    <row r="3655" spans="48:53">
      <c r="AV3655" s="203"/>
      <c r="AW3655" s="75"/>
      <c r="AX3655" s="75"/>
      <c r="AY3655" s="94"/>
      <c r="AZ3655" s="75"/>
      <c r="BA3655" s="75"/>
    </row>
    <row r="3656" spans="48:53">
      <c r="AV3656" s="203"/>
      <c r="AW3656" s="75"/>
      <c r="AX3656" s="75"/>
      <c r="AY3656" s="94"/>
      <c r="AZ3656" s="75"/>
      <c r="BA3656" s="75"/>
    </row>
    <row r="3657" spans="48:53">
      <c r="AV3657" s="203"/>
      <c r="AW3657" s="75"/>
      <c r="AX3657" s="75"/>
      <c r="AY3657" s="94"/>
      <c r="AZ3657" s="75"/>
      <c r="BA3657" s="75"/>
    </row>
    <row r="3658" spans="48:53">
      <c r="AV3658" s="203"/>
      <c r="AW3658" s="75"/>
      <c r="AX3658" s="75"/>
      <c r="AY3658" s="94"/>
      <c r="AZ3658" s="75"/>
      <c r="BA3658" s="75"/>
    </row>
    <row r="3659" spans="48:53">
      <c r="AV3659" s="203"/>
      <c r="AW3659" s="75"/>
      <c r="AX3659" s="75"/>
      <c r="AY3659" s="94"/>
      <c r="AZ3659" s="75"/>
      <c r="BA3659" s="75"/>
    </row>
    <row r="3660" spans="48:53">
      <c r="AV3660" s="203"/>
      <c r="AW3660" s="75"/>
      <c r="AX3660" s="75"/>
      <c r="AY3660" s="94"/>
      <c r="AZ3660" s="75"/>
      <c r="BA3660" s="75"/>
    </row>
    <row r="3661" spans="48:53">
      <c r="AV3661" s="203"/>
      <c r="AW3661" s="75"/>
      <c r="AX3661" s="75"/>
      <c r="AY3661" s="94"/>
      <c r="AZ3661" s="75"/>
      <c r="BA3661" s="75"/>
    </row>
    <row r="3662" spans="48:53">
      <c r="AV3662" s="203"/>
      <c r="AW3662" s="75"/>
      <c r="AX3662" s="75"/>
      <c r="AY3662" s="94"/>
      <c r="AZ3662" s="75"/>
      <c r="BA3662" s="75"/>
    </row>
    <row r="3663" spans="48:53">
      <c r="AV3663" s="203"/>
      <c r="AW3663" s="75"/>
      <c r="AX3663" s="75"/>
      <c r="AY3663" s="94"/>
      <c r="AZ3663" s="75"/>
      <c r="BA3663" s="75"/>
    </row>
    <row r="3664" spans="48:53">
      <c r="AV3664" s="203"/>
      <c r="AW3664" s="75"/>
      <c r="AX3664" s="75"/>
      <c r="AY3664" s="94"/>
      <c r="AZ3664" s="75"/>
      <c r="BA3664" s="75"/>
    </row>
    <row r="3665" spans="48:53">
      <c r="AV3665" s="203"/>
      <c r="AW3665" s="75"/>
      <c r="AX3665" s="75"/>
      <c r="AY3665" s="94"/>
      <c r="AZ3665" s="75"/>
      <c r="BA3665" s="75"/>
    </row>
    <row r="3666" spans="48:53">
      <c r="AV3666" s="203"/>
      <c r="AW3666" s="75"/>
      <c r="AX3666" s="75"/>
      <c r="AY3666" s="94"/>
      <c r="AZ3666" s="75"/>
      <c r="BA3666" s="75"/>
    </row>
    <row r="3667" spans="48:53">
      <c r="AV3667" s="203"/>
      <c r="AW3667" s="75"/>
      <c r="AX3667" s="75"/>
      <c r="AY3667" s="94"/>
      <c r="AZ3667" s="75"/>
      <c r="BA3667" s="75"/>
    </row>
    <row r="3668" spans="48:53">
      <c r="AV3668" s="203"/>
      <c r="AW3668" s="75"/>
      <c r="AX3668" s="75"/>
      <c r="AY3668" s="94"/>
      <c r="AZ3668" s="75"/>
      <c r="BA3668" s="75"/>
    </row>
    <row r="3669" spans="48:53">
      <c r="AV3669" s="203"/>
      <c r="AW3669" s="75"/>
      <c r="AX3669" s="75"/>
      <c r="AY3669" s="94"/>
      <c r="AZ3669" s="75"/>
      <c r="BA3669" s="75"/>
    </row>
    <row r="3670" spans="48:53">
      <c r="AV3670" s="203"/>
      <c r="AW3670" s="75"/>
      <c r="AX3670" s="75"/>
      <c r="AY3670" s="94"/>
      <c r="AZ3670" s="75"/>
      <c r="BA3670" s="75"/>
    </row>
    <row r="3671" spans="48:53">
      <c r="AV3671" s="203"/>
      <c r="AW3671" s="75"/>
      <c r="AX3671" s="75"/>
      <c r="AY3671" s="94"/>
      <c r="AZ3671" s="75"/>
      <c r="BA3671" s="75"/>
    </row>
    <row r="3672" spans="48:53">
      <c r="AV3672" s="203"/>
      <c r="AW3672" s="75"/>
      <c r="AX3672" s="75"/>
      <c r="AY3672" s="94"/>
      <c r="AZ3672" s="75"/>
      <c r="BA3672" s="75"/>
    </row>
    <row r="3673" spans="48:53">
      <c r="AV3673" s="203"/>
      <c r="AW3673" s="75"/>
      <c r="AX3673" s="75"/>
      <c r="AY3673" s="94"/>
      <c r="AZ3673" s="75"/>
      <c r="BA3673" s="75"/>
    </row>
    <row r="3674" spans="48:53">
      <c r="AV3674" s="203"/>
      <c r="AW3674" s="75"/>
      <c r="AX3674" s="75"/>
      <c r="AY3674" s="94"/>
      <c r="AZ3674" s="75"/>
      <c r="BA3674" s="75"/>
    </row>
    <row r="3675" spans="48:53">
      <c r="AV3675" s="203"/>
      <c r="AW3675" s="75"/>
      <c r="AX3675" s="75"/>
      <c r="AY3675" s="94"/>
      <c r="AZ3675" s="75"/>
      <c r="BA3675" s="75"/>
    </row>
    <row r="3676" spans="48:53">
      <c r="AV3676" s="203"/>
      <c r="AW3676" s="75"/>
      <c r="AX3676" s="75"/>
      <c r="AY3676" s="94"/>
      <c r="AZ3676" s="75"/>
      <c r="BA3676" s="75"/>
    </row>
    <row r="3677" spans="48:53">
      <c r="AV3677" s="203"/>
      <c r="AW3677" s="75"/>
      <c r="AX3677" s="75"/>
      <c r="AY3677" s="94"/>
      <c r="AZ3677" s="75"/>
      <c r="BA3677" s="75"/>
    </row>
    <row r="3678" spans="48:53">
      <c r="AV3678" s="203"/>
      <c r="AW3678" s="75"/>
      <c r="AX3678" s="75"/>
      <c r="AY3678" s="94"/>
      <c r="AZ3678" s="75"/>
      <c r="BA3678" s="75"/>
    </row>
    <row r="3679" spans="48:53">
      <c r="AV3679" s="203"/>
      <c r="AW3679" s="75"/>
      <c r="AX3679" s="75"/>
      <c r="AY3679" s="94"/>
      <c r="AZ3679" s="75"/>
      <c r="BA3679" s="75"/>
    </row>
    <row r="3680" spans="48:53">
      <c r="AV3680" s="203"/>
      <c r="AW3680" s="75"/>
      <c r="AX3680" s="75"/>
      <c r="AY3680" s="94"/>
      <c r="AZ3680" s="75"/>
      <c r="BA3680" s="75"/>
    </row>
    <row r="3681" spans="48:53">
      <c r="AV3681" s="203"/>
      <c r="AW3681" s="75"/>
      <c r="AX3681" s="75"/>
      <c r="AY3681" s="94"/>
      <c r="AZ3681" s="75"/>
      <c r="BA3681" s="75"/>
    </row>
    <row r="3682" spans="48:53">
      <c r="AV3682" s="203"/>
      <c r="AW3682" s="75"/>
      <c r="AX3682" s="75"/>
      <c r="AY3682" s="94"/>
      <c r="AZ3682" s="75"/>
      <c r="BA3682" s="75"/>
    </row>
    <row r="3683" spans="48:53">
      <c r="AV3683" s="203"/>
      <c r="AW3683" s="75"/>
      <c r="AX3683" s="75"/>
      <c r="AY3683" s="94"/>
      <c r="AZ3683" s="75"/>
      <c r="BA3683" s="75"/>
    </row>
    <row r="3684" spans="48:53">
      <c r="AV3684" s="203"/>
      <c r="AW3684" s="75"/>
      <c r="AX3684" s="75"/>
      <c r="AY3684" s="94"/>
      <c r="AZ3684" s="75"/>
      <c r="BA3684" s="75"/>
    </row>
    <row r="3685" spans="48:53">
      <c r="AV3685" s="203"/>
      <c r="AW3685" s="75"/>
      <c r="AX3685" s="75"/>
      <c r="AY3685" s="94"/>
      <c r="AZ3685" s="75"/>
      <c r="BA3685" s="75"/>
    </row>
    <row r="3686" spans="48:53">
      <c r="AV3686" s="203"/>
      <c r="AW3686" s="75"/>
      <c r="AX3686" s="75"/>
      <c r="AY3686" s="94"/>
      <c r="AZ3686" s="75"/>
      <c r="BA3686" s="75"/>
    </row>
    <row r="3687" spans="48:53">
      <c r="AV3687" s="203"/>
      <c r="AW3687" s="75"/>
      <c r="AX3687" s="75"/>
      <c r="AY3687" s="94"/>
      <c r="AZ3687" s="75"/>
      <c r="BA3687" s="75"/>
    </row>
    <row r="3688" spans="48:53">
      <c r="AV3688" s="203"/>
      <c r="AW3688" s="75"/>
      <c r="AX3688" s="75"/>
      <c r="AY3688" s="94"/>
      <c r="AZ3688" s="75"/>
      <c r="BA3688" s="75"/>
    </row>
    <row r="3689" spans="48:53">
      <c r="AV3689" s="203"/>
      <c r="AW3689" s="75"/>
      <c r="AX3689" s="75"/>
      <c r="AY3689" s="94"/>
      <c r="AZ3689" s="75"/>
      <c r="BA3689" s="75"/>
    </row>
    <row r="3690" spans="48:53">
      <c r="AV3690" s="203"/>
      <c r="AW3690" s="75"/>
      <c r="AX3690" s="75"/>
      <c r="AY3690" s="94"/>
      <c r="AZ3690" s="75"/>
      <c r="BA3690" s="75"/>
    </row>
    <row r="3691" spans="48:53">
      <c r="AV3691" s="203"/>
      <c r="AW3691" s="75"/>
      <c r="AX3691" s="75"/>
      <c r="AY3691" s="94"/>
      <c r="AZ3691" s="75"/>
      <c r="BA3691" s="75"/>
    </row>
    <row r="3692" spans="48:53">
      <c r="AV3692" s="203"/>
      <c r="AW3692" s="75"/>
      <c r="AX3692" s="75"/>
      <c r="AY3692" s="94"/>
      <c r="AZ3692" s="75"/>
      <c r="BA3692" s="75"/>
    </row>
    <row r="3693" spans="48:53">
      <c r="AV3693" s="203"/>
      <c r="AW3693" s="75"/>
      <c r="AX3693" s="75"/>
      <c r="AY3693" s="94"/>
      <c r="AZ3693" s="75"/>
      <c r="BA3693" s="75"/>
    </row>
    <row r="3694" spans="48:53">
      <c r="AV3694" s="203"/>
      <c r="AW3694" s="75"/>
      <c r="AX3694" s="75"/>
      <c r="AY3694" s="94"/>
      <c r="AZ3694" s="75"/>
      <c r="BA3694" s="75"/>
    </row>
    <row r="3695" spans="48:53">
      <c r="AV3695" s="203"/>
      <c r="AW3695" s="75"/>
      <c r="AX3695" s="75"/>
      <c r="AY3695" s="94"/>
      <c r="AZ3695" s="75"/>
      <c r="BA3695" s="75"/>
    </row>
    <row r="3696" spans="48:53">
      <c r="AV3696" s="203"/>
      <c r="AW3696" s="75"/>
      <c r="AX3696" s="75"/>
      <c r="AY3696" s="94"/>
      <c r="AZ3696" s="75"/>
      <c r="BA3696" s="75"/>
    </row>
    <row r="3697" spans="48:53">
      <c r="AV3697" s="203"/>
      <c r="AW3697" s="75"/>
      <c r="AX3697" s="75"/>
      <c r="AY3697" s="94"/>
      <c r="AZ3697" s="75"/>
      <c r="BA3697" s="75"/>
    </row>
    <row r="3698" spans="48:53">
      <c r="AV3698" s="203"/>
      <c r="AW3698" s="75"/>
      <c r="AX3698" s="75"/>
      <c r="AY3698" s="94"/>
      <c r="AZ3698" s="75"/>
      <c r="BA3698" s="75"/>
    </row>
    <row r="3699" spans="48:53">
      <c r="AV3699" s="203"/>
      <c r="AW3699" s="75"/>
      <c r="AX3699" s="75"/>
      <c r="AY3699" s="94"/>
      <c r="AZ3699" s="75"/>
      <c r="BA3699" s="75"/>
    </row>
    <row r="3700" spans="48:53">
      <c r="AV3700" s="203"/>
      <c r="AW3700" s="75"/>
      <c r="AX3700" s="75"/>
      <c r="AY3700" s="94"/>
      <c r="AZ3700" s="75"/>
      <c r="BA3700" s="75"/>
    </row>
    <row r="3701" spans="48:53">
      <c r="AV3701" s="203"/>
      <c r="AW3701" s="75"/>
      <c r="AX3701" s="75"/>
      <c r="AY3701" s="94"/>
      <c r="AZ3701" s="75"/>
      <c r="BA3701" s="75"/>
    </row>
    <row r="3702" spans="48:53">
      <c r="AV3702" s="203"/>
      <c r="AW3702" s="75"/>
      <c r="AX3702" s="75"/>
      <c r="AY3702" s="94"/>
      <c r="AZ3702" s="75"/>
      <c r="BA3702" s="75"/>
    </row>
    <row r="3703" spans="48:53">
      <c r="AV3703" s="203"/>
      <c r="AW3703" s="75"/>
      <c r="AX3703" s="75"/>
      <c r="AY3703" s="94"/>
      <c r="AZ3703" s="75"/>
      <c r="BA3703" s="75"/>
    </row>
    <row r="3704" spans="48:53">
      <c r="AV3704" s="203"/>
      <c r="AW3704" s="75"/>
      <c r="AX3704" s="75"/>
      <c r="AY3704" s="94"/>
      <c r="AZ3704" s="75"/>
      <c r="BA3704" s="75"/>
    </row>
    <row r="3705" spans="48:53">
      <c r="AV3705" s="203"/>
      <c r="AW3705" s="75"/>
      <c r="AX3705" s="75"/>
      <c r="AY3705" s="94"/>
      <c r="AZ3705" s="75"/>
      <c r="BA3705" s="75"/>
    </row>
    <row r="3706" spans="48:53">
      <c r="AV3706" s="203"/>
      <c r="AW3706" s="75"/>
      <c r="AX3706" s="75"/>
      <c r="AY3706" s="94"/>
      <c r="AZ3706" s="75"/>
      <c r="BA3706" s="75"/>
    </row>
    <row r="3707" spans="48:53">
      <c r="AV3707" s="203"/>
      <c r="AW3707" s="75"/>
      <c r="AX3707" s="75"/>
      <c r="AY3707" s="94"/>
      <c r="AZ3707" s="75"/>
      <c r="BA3707" s="75"/>
    </row>
    <row r="3708" spans="48:53">
      <c r="AV3708" s="203"/>
      <c r="AW3708" s="75"/>
      <c r="AX3708" s="75"/>
      <c r="AY3708" s="94"/>
      <c r="AZ3708" s="75"/>
      <c r="BA3708" s="75"/>
    </row>
    <row r="3709" spans="48:53">
      <c r="AV3709" s="203"/>
      <c r="AW3709" s="75"/>
      <c r="AX3709" s="75"/>
      <c r="AY3709" s="94"/>
      <c r="AZ3709" s="75"/>
      <c r="BA3709" s="75"/>
    </row>
    <row r="3710" spans="48:53">
      <c r="AV3710" s="203"/>
      <c r="AW3710" s="75"/>
      <c r="AX3710" s="75"/>
      <c r="AY3710" s="94"/>
      <c r="AZ3710" s="75"/>
      <c r="BA3710" s="75"/>
    </row>
    <row r="3711" spans="48:53">
      <c r="AV3711" s="203"/>
      <c r="AW3711" s="75"/>
      <c r="AX3711" s="75"/>
      <c r="AY3711" s="94"/>
      <c r="AZ3711" s="75"/>
      <c r="BA3711" s="75"/>
    </row>
    <row r="3712" spans="48:53">
      <c r="AV3712" s="203"/>
      <c r="AW3712" s="75"/>
      <c r="AX3712" s="75"/>
      <c r="AY3712" s="94"/>
      <c r="AZ3712" s="75"/>
      <c r="BA3712" s="75"/>
    </row>
    <row r="3713" spans="48:53">
      <c r="AV3713" s="203"/>
      <c r="AW3713" s="75"/>
      <c r="AX3713" s="75"/>
      <c r="AY3713" s="94"/>
      <c r="AZ3713" s="75"/>
      <c r="BA3713" s="75"/>
    </row>
    <row r="3714" spans="48:53">
      <c r="AV3714" s="203"/>
      <c r="AW3714" s="75"/>
      <c r="AX3714" s="75"/>
      <c r="AY3714" s="94"/>
      <c r="AZ3714" s="75"/>
      <c r="BA3714" s="75"/>
    </row>
    <row r="3715" spans="48:53">
      <c r="AV3715" s="203"/>
      <c r="AW3715" s="75"/>
      <c r="AX3715" s="75"/>
      <c r="AY3715" s="94"/>
      <c r="AZ3715" s="75"/>
      <c r="BA3715" s="75"/>
    </row>
    <row r="3716" spans="48:53">
      <c r="AV3716" s="203"/>
      <c r="AW3716" s="75"/>
      <c r="AX3716" s="75"/>
      <c r="AY3716" s="94"/>
      <c r="AZ3716" s="75"/>
      <c r="BA3716" s="75"/>
    </row>
    <row r="3717" spans="48:53">
      <c r="AV3717" s="203"/>
      <c r="AW3717" s="75"/>
      <c r="AX3717" s="75"/>
      <c r="AY3717" s="94"/>
      <c r="AZ3717" s="75"/>
      <c r="BA3717" s="75"/>
    </row>
    <row r="3718" spans="48:53">
      <c r="AV3718" s="203"/>
      <c r="AW3718" s="75"/>
      <c r="AX3718" s="75"/>
      <c r="AY3718" s="94"/>
      <c r="AZ3718" s="75"/>
      <c r="BA3718" s="75"/>
    </row>
    <row r="3719" spans="48:53">
      <c r="AV3719" s="203"/>
      <c r="AW3719" s="75"/>
      <c r="AX3719" s="75"/>
      <c r="AY3719" s="94"/>
      <c r="AZ3719" s="75"/>
      <c r="BA3719" s="75"/>
    </row>
    <row r="3720" spans="48:53">
      <c r="AV3720" s="203"/>
      <c r="AW3720" s="75"/>
      <c r="AX3720" s="75"/>
      <c r="AY3720" s="94"/>
      <c r="AZ3720" s="75"/>
      <c r="BA3720" s="75"/>
    </row>
    <row r="3721" spans="48:53">
      <c r="AV3721" s="203"/>
      <c r="AW3721" s="75"/>
      <c r="AX3721" s="75"/>
      <c r="AY3721" s="94"/>
      <c r="AZ3721" s="75"/>
      <c r="BA3721" s="75"/>
    </row>
    <row r="3722" spans="48:53">
      <c r="AV3722" s="203"/>
      <c r="AW3722" s="75"/>
      <c r="AX3722" s="75"/>
      <c r="AY3722" s="94"/>
      <c r="AZ3722" s="75"/>
      <c r="BA3722" s="75"/>
    </row>
    <row r="3723" spans="48:53">
      <c r="AV3723" s="203"/>
      <c r="AW3723" s="75"/>
      <c r="AX3723" s="75"/>
      <c r="AY3723" s="94"/>
      <c r="AZ3723" s="75"/>
      <c r="BA3723" s="75"/>
    </row>
    <row r="3724" spans="48:53">
      <c r="AV3724" s="203"/>
      <c r="AW3724" s="75"/>
      <c r="AX3724" s="75"/>
      <c r="AY3724" s="94"/>
      <c r="AZ3724" s="75"/>
      <c r="BA3724" s="75"/>
    </row>
    <row r="3725" spans="48:53">
      <c r="AV3725" s="203"/>
      <c r="AW3725" s="75"/>
      <c r="AX3725" s="75"/>
      <c r="AY3725" s="94"/>
      <c r="AZ3725" s="75"/>
      <c r="BA3725" s="75"/>
    </row>
    <row r="3726" spans="48:53">
      <c r="AV3726" s="203"/>
      <c r="AW3726" s="75"/>
      <c r="AX3726" s="75"/>
      <c r="AY3726" s="94"/>
      <c r="AZ3726" s="75"/>
      <c r="BA3726" s="75"/>
    </row>
    <row r="3727" spans="48:53">
      <c r="AV3727" s="203"/>
      <c r="AW3727" s="75"/>
      <c r="AX3727" s="75"/>
      <c r="AY3727" s="94"/>
      <c r="AZ3727" s="75"/>
      <c r="BA3727" s="75"/>
    </row>
    <row r="3728" spans="48:53">
      <c r="AV3728" s="203"/>
      <c r="AW3728" s="75"/>
      <c r="AX3728" s="75"/>
      <c r="AY3728" s="94"/>
      <c r="AZ3728" s="75"/>
      <c r="BA3728" s="75"/>
    </row>
    <row r="3729" spans="48:53">
      <c r="AV3729" s="203"/>
      <c r="AW3729" s="75"/>
      <c r="AX3729" s="75"/>
      <c r="AY3729" s="94"/>
      <c r="AZ3729" s="75"/>
      <c r="BA3729" s="75"/>
    </row>
    <row r="3730" spans="48:53">
      <c r="AV3730" s="203"/>
      <c r="AW3730" s="75"/>
      <c r="AX3730" s="75"/>
      <c r="AY3730" s="94"/>
      <c r="AZ3730" s="75"/>
      <c r="BA3730" s="75"/>
    </row>
    <row r="3731" spans="48:53">
      <c r="AV3731" s="203"/>
      <c r="AW3731" s="75"/>
      <c r="AX3731" s="75"/>
      <c r="AY3731" s="94"/>
      <c r="AZ3731" s="75"/>
      <c r="BA3731" s="75"/>
    </row>
    <row r="3732" spans="48:53">
      <c r="AV3732" s="203"/>
      <c r="AW3732" s="75"/>
      <c r="AX3732" s="75"/>
      <c r="AY3732" s="94"/>
      <c r="AZ3732" s="75"/>
      <c r="BA3732" s="75"/>
    </row>
    <row r="3733" spans="48:53">
      <c r="AV3733" s="203"/>
      <c r="AW3733" s="75"/>
      <c r="AX3733" s="75"/>
      <c r="AY3733" s="94"/>
      <c r="AZ3733" s="75"/>
      <c r="BA3733" s="75"/>
    </row>
    <row r="3734" spans="48:53">
      <c r="AV3734" s="203"/>
      <c r="AW3734" s="75"/>
      <c r="AX3734" s="75"/>
      <c r="AY3734" s="94"/>
      <c r="AZ3734" s="75"/>
      <c r="BA3734" s="75"/>
    </row>
    <row r="3735" spans="48:53">
      <c r="AV3735" s="203"/>
      <c r="AW3735" s="75"/>
      <c r="AX3735" s="75"/>
      <c r="AY3735" s="94"/>
      <c r="AZ3735" s="75"/>
      <c r="BA3735" s="75"/>
    </row>
    <row r="3736" spans="48:53">
      <c r="AV3736" s="203"/>
      <c r="AW3736" s="75"/>
      <c r="AX3736" s="75"/>
      <c r="AY3736" s="94"/>
      <c r="AZ3736" s="75"/>
      <c r="BA3736" s="75"/>
    </row>
    <row r="3737" spans="48:53">
      <c r="AV3737" s="203"/>
      <c r="AW3737" s="75"/>
      <c r="AX3737" s="75"/>
      <c r="AY3737" s="94"/>
      <c r="AZ3737" s="75"/>
      <c r="BA3737" s="75"/>
    </row>
    <row r="3738" spans="48:53">
      <c r="AV3738" s="203"/>
      <c r="AW3738" s="75"/>
      <c r="AX3738" s="75"/>
      <c r="AY3738" s="94"/>
      <c r="AZ3738" s="75"/>
      <c r="BA3738" s="75"/>
    </row>
    <row r="3739" spans="48:53">
      <c r="AV3739" s="203"/>
      <c r="AW3739" s="75"/>
      <c r="AX3739" s="75"/>
      <c r="AY3739" s="94"/>
      <c r="AZ3739" s="75"/>
      <c r="BA3739" s="75"/>
    </row>
    <row r="3740" spans="48:53">
      <c r="AV3740" s="203"/>
      <c r="AW3740" s="75"/>
      <c r="AX3740" s="75"/>
      <c r="AY3740" s="94"/>
      <c r="AZ3740" s="75"/>
      <c r="BA3740" s="75"/>
    </row>
    <row r="3741" spans="48:53">
      <c r="AV3741" s="203"/>
      <c r="AW3741" s="75"/>
      <c r="AX3741" s="75"/>
      <c r="AY3741" s="94"/>
      <c r="AZ3741" s="75"/>
      <c r="BA3741" s="75"/>
    </row>
    <row r="3742" spans="48:53">
      <c r="AV3742" s="203"/>
      <c r="AW3742" s="75"/>
      <c r="AX3742" s="75"/>
      <c r="AY3742" s="94"/>
      <c r="AZ3742" s="75"/>
      <c r="BA3742" s="75"/>
    </row>
    <row r="3743" spans="48:53">
      <c r="AV3743" s="203"/>
      <c r="AW3743" s="75"/>
      <c r="AX3743" s="75"/>
      <c r="AY3743" s="94"/>
      <c r="AZ3743" s="75"/>
      <c r="BA3743" s="75"/>
    </row>
    <row r="3744" spans="48:53">
      <c r="AV3744" s="203"/>
      <c r="AW3744" s="75"/>
      <c r="AX3744" s="75"/>
      <c r="AY3744" s="94"/>
      <c r="AZ3744" s="75"/>
      <c r="BA3744" s="75"/>
    </row>
    <row r="3745" spans="48:53">
      <c r="AV3745" s="203"/>
      <c r="AW3745" s="75"/>
      <c r="AX3745" s="75"/>
      <c r="AY3745" s="94"/>
      <c r="AZ3745" s="75"/>
      <c r="BA3745" s="75"/>
    </row>
    <row r="3746" spans="48:53">
      <c r="AV3746" s="203"/>
      <c r="AW3746" s="75"/>
      <c r="AX3746" s="75"/>
      <c r="AY3746" s="94"/>
      <c r="AZ3746" s="75"/>
      <c r="BA3746" s="75"/>
    </row>
    <row r="3747" spans="48:53">
      <c r="AV3747" s="203"/>
      <c r="AW3747" s="75"/>
      <c r="AX3747" s="75"/>
      <c r="AY3747" s="94"/>
      <c r="AZ3747" s="75"/>
      <c r="BA3747" s="75"/>
    </row>
    <row r="3748" spans="48:53">
      <c r="AV3748" s="203"/>
      <c r="AW3748" s="75"/>
      <c r="AX3748" s="75"/>
      <c r="AY3748" s="94"/>
      <c r="AZ3748" s="75"/>
      <c r="BA3748" s="75"/>
    </row>
    <row r="3749" spans="48:53">
      <c r="AV3749" s="203"/>
      <c r="AW3749" s="75"/>
      <c r="AX3749" s="75"/>
      <c r="AY3749" s="94"/>
      <c r="AZ3749" s="75"/>
      <c r="BA3749" s="75"/>
    </row>
    <row r="3750" spans="48:53">
      <c r="AV3750" s="203"/>
      <c r="AW3750" s="75"/>
      <c r="AX3750" s="75"/>
      <c r="AY3750" s="94"/>
      <c r="AZ3750" s="75"/>
      <c r="BA3750" s="75"/>
    </row>
    <row r="3751" spans="48:53">
      <c r="AV3751" s="203"/>
      <c r="AW3751" s="75"/>
      <c r="AX3751" s="75"/>
      <c r="AY3751" s="94"/>
      <c r="AZ3751" s="75"/>
      <c r="BA3751" s="75"/>
    </row>
    <row r="3752" spans="48:53">
      <c r="AV3752" s="203"/>
      <c r="AW3752" s="75"/>
      <c r="AX3752" s="75"/>
      <c r="AY3752" s="94"/>
      <c r="AZ3752" s="75"/>
      <c r="BA3752" s="75"/>
    </row>
    <row r="3753" spans="48:53">
      <c r="AV3753" s="203"/>
      <c r="AW3753" s="75"/>
      <c r="AX3753" s="75"/>
      <c r="AY3753" s="94"/>
      <c r="AZ3753" s="75"/>
      <c r="BA3753" s="75"/>
    </row>
    <row r="3754" spans="48:53">
      <c r="AV3754" s="203"/>
      <c r="AW3754" s="75"/>
      <c r="AX3754" s="75"/>
      <c r="AY3754" s="94"/>
      <c r="AZ3754" s="75"/>
      <c r="BA3754" s="75"/>
    </row>
    <row r="3755" spans="48:53">
      <c r="AV3755" s="203"/>
      <c r="AW3755" s="75"/>
      <c r="AX3755" s="75"/>
      <c r="AY3755" s="94"/>
      <c r="AZ3755" s="75"/>
      <c r="BA3755" s="75"/>
    </row>
    <row r="3756" spans="48:53">
      <c r="AV3756" s="203"/>
      <c r="AW3756" s="75"/>
      <c r="AX3756" s="75"/>
      <c r="AY3756" s="94"/>
      <c r="AZ3756" s="75"/>
      <c r="BA3756" s="75"/>
    </row>
    <row r="3757" spans="48:53">
      <c r="AV3757" s="203"/>
      <c r="AW3757" s="75"/>
      <c r="AX3757" s="75"/>
      <c r="AY3757" s="94"/>
      <c r="AZ3757" s="75"/>
      <c r="BA3757" s="75"/>
    </row>
    <row r="3758" spans="48:53">
      <c r="AV3758" s="203"/>
      <c r="AW3758" s="75"/>
      <c r="AX3758" s="75"/>
      <c r="AY3758" s="94"/>
      <c r="AZ3758" s="75"/>
      <c r="BA3758" s="75"/>
    </row>
    <row r="3759" spans="48:53">
      <c r="AV3759" s="203"/>
      <c r="AW3759" s="75"/>
      <c r="AX3759" s="75"/>
      <c r="AY3759" s="94"/>
      <c r="AZ3759" s="75"/>
      <c r="BA3759" s="75"/>
    </row>
    <row r="3760" spans="48:53">
      <c r="AV3760" s="203"/>
      <c r="AW3760" s="75"/>
      <c r="AX3760" s="75"/>
      <c r="AY3760" s="94"/>
      <c r="AZ3760" s="75"/>
      <c r="BA3760" s="75"/>
    </row>
    <row r="3761" spans="48:53">
      <c r="AV3761" s="203"/>
      <c r="AW3761" s="75"/>
      <c r="AX3761" s="75"/>
      <c r="AY3761" s="94"/>
      <c r="AZ3761" s="75"/>
      <c r="BA3761" s="75"/>
    </row>
    <row r="3762" spans="48:53">
      <c r="AV3762" s="203"/>
      <c r="AW3762" s="75"/>
      <c r="AX3762" s="75"/>
      <c r="AY3762" s="94"/>
      <c r="AZ3762" s="75"/>
      <c r="BA3762" s="75"/>
    </row>
    <row r="3763" spans="48:53">
      <c r="AV3763" s="203"/>
      <c r="AW3763" s="75"/>
      <c r="AX3763" s="75"/>
      <c r="AY3763" s="94"/>
      <c r="AZ3763" s="75"/>
      <c r="BA3763" s="75"/>
    </row>
    <row r="3764" spans="48:53">
      <c r="AV3764" s="203"/>
      <c r="AW3764" s="75"/>
      <c r="AX3764" s="75"/>
      <c r="AY3764" s="94"/>
      <c r="AZ3764" s="75"/>
      <c r="BA3764" s="75"/>
    </row>
    <row r="3765" spans="48:53">
      <c r="AV3765" s="203"/>
      <c r="AW3765" s="75"/>
      <c r="AX3765" s="75"/>
      <c r="AY3765" s="94"/>
      <c r="AZ3765" s="75"/>
      <c r="BA3765" s="75"/>
    </row>
    <row r="3766" spans="48:53">
      <c r="AV3766" s="203"/>
      <c r="AW3766" s="75"/>
      <c r="AX3766" s="75"/>
      <c r="AY3766" s="94"/>
      <c r="AZ3766" s="75"/>
      <c r="BA3766" s="75"/>
    </row>
    <row r="3767" spans="48:53">
      <c r="AV3767" s="203"/>
      <c r="AW3767" s="75"/>
      <c r="AX3767" s="75"/>
      <c r="AY3767" s="94"/>
      <c r="AZ3767" s="75"/>
      <c r="BA3767" s="75"/>
    </row>
    <row r="3768" spans="48:53">
      <c r="AV3768" s="203"/>
      <c r="AW3768" s="75"/>
      <c r="AX3768" s="75"/>
      <c r="AY3768" s="94"/>
      <c r="AZ3768" s="75"/>
      <c r="BA3768" s="75"/>
    </row>
    <row r="3769" spans="48:53">
      <c r="AV3769" s="203"/>
      <c r="AW3769" s="75"/>
      <c r="AX3769" s="75"/>
      <c r="AY3769" s="94"/>
      <c r="AZ3769" s="75"/>
      <c r="BA3769" s="75"/>
    </row>
    <row r="3770" spans="48:53">
      <c r="AV3770" s="203"/>
      <c r="AW3770" s="75"/>
      <c r="AX3770" s="75"/>
      <c r="AY3770" s="94"/>
      <c r="AZ3770" s="75"/>
      <c r="BA3770" s="75"/>
    </row>
    <row r="3771" spans="48:53">
      <c r="AV3771" s="203"/>
      <c r="AW3771" s="75"/>
      <c r="AX3771" s="75"/>
      <c r="AY3771" s="94"/>
      <c r="AZ3771" s="75"/>
      <c r="BA3771" s="75"/>
    </row>
    <row r="3772" spans="48:53">
      <c r="AV3772" s="203"/>
      <c r="AW3772" s="75"/>
      <c r="AX3772" s="75"/>
      <c r="AY3772" s="94"/>
      <c r="AZ3772" s="75"/>
      <c r="BA3772" s="75"/>
    </row>
    <row r="3773" spans="48:53">
      <c r="AV3773" s="203"/>
      <c r="AW3773" s="75"/>
      <c r="AX3773" s="75"/>
      <c r="AY3773" s="94"/>
      <c r="AZ3773" s="75"/>
      <c r="BA3773" s="75"/>
    </row>
    <row r="3774" spans="48:53">
      <c r="AV3774" s="203"/>
      <c r="AW3774" s="75"/>
      <c r="AX3774" s="75"/>
      <c r="AY3774" s="94"/>
      <c r="AZ3774" s="75"/>
      <c r="BA3774" s="75"/>
    </row>
    <row r="3775" spans="48:53">
      <c r="AV3775" s="203"/>
      <c r="AW3775" s="75"/>
      <c r="AX3775" s="75"/>
      <c r="AY3775" s="94"/>
      <c r="AZ3775" s="75"/>
      <c r="BA3775" s="75"/>
    </row>
    <row r="3776" spans="48:53">
      <c r="AV3776" s="203"/>
      <c r="AW3776" s="75"/>
      <c r="AX3776" s="75"/>
      <c r="AY3776" s="94"/>
      <c r="AZ3776" s="75"/>
      <c r="BA3776" s="75"/>
    </row>
    <row r="3777" spans="48:53">
      <c r="AV3777" s="203"/>
      <c r="AW3777" s="75"/>
      <c r="AX3777" s="75"/>
      <c r="AY3777" s="94"/>
      <c r="AZ3777" s="75"/>
      <c r="BA3777" s="75"/>
    </row>
    <row r="3778" spans="48:53">
      <c r="AV3778" s="203"/>
      <c r="AW3778" s="75"/>
      <c r="AX3778" s="75"/>
      <c r="AY3778" s="94"/>
      <c r="AZ3778" s="75"/>
      <c r="BA3778" s="75"/>
    </row>
    <row r="3779" spans="48:53">
      <c r="AV3779" s="203"/>
      <c r="AW3779" s="75"/>
      <c r="AX3779" s="75"/>
      <c r="AY3779" s="94"/>
      <c r="AZ3779" s="75"/>
      <c r="BA3779" s="75"/>
    </row>
    <row r="3780" spans="48:53">
      <c r="AV3780" s="203"/>
      <c r="AW3780" s="75"/>
      <c r="AX3780" s="75"/>
      <c r="AY3780" s="94"/>
      <c r="AZ3780" s="75"/>
      <c r="BA3780" s="75"/>
    </row>
    <row r="3781" spans="48:53">
      <c r="AV3781" s="203"/>
      <c r="AW3781" s="75"/>
      <c r="AX3781" s="75"/>
      <c r="AY3781" s="94"/>
      <c r="AZ3781" s="75"/>
      <c r="BA3781" s="75"/>
    </row>
    <row r="3782" spans="48:53">
      <c r="AV3782" s="203"/>
      <c r="AW3782" s="75"/>
      <c r="AX3782" s="75"/>
      <c r="AY3782" s="94"/>
      <c r="AZ3782" s="75"/>
      <c r="BA3782" s="75"/>
    </row>
    <row r="3783" spans="48:53">
      <c r="AV3783" s="203"/>
      <c r="AW3783" s="75"/>
      <c r="AX3783" s="75"/>
      <c r="AY3783" s="94"/>
      <c r="AZ3783" s="75"/>
      <c r="BA3783" s="75"/>
    </row>
    <row r="3784" spans="48:53">
      <c r="AV3784" s="203"/>
      <c r="AW3784" s="75"/>
      <c r="AX3784" s="75"/>
      <c r="AY3784" s="94"/>
      <c r="AZ3784" s="75"/>
      <c r="BA3784" s="75"/>
    </row>
    <row r="3785" spans="48:53">
      <c r="AV3785" s="203"/>
      <c r="AW3785" s="75"/>
      <c r="AX3785" s="75"/>
      <c r="AY3785" s="94"/>
      <c r="AZ3785" s="75"/>
      <c r="BA3785" s="75"/>
    </row>
    <row r="3786" spans="48:53">
      <c r="AV3786" s="203"/>
      <c r="AW3786" s="75"/>
      <c r="AX3786" s="75"/>
      <c r="AY3786" s="94"/>
      <c r="AZ3786" s="75"/>
      <c r="BA3786" s="75"/>
    </row>
    <row r="3787" spans="48:53">
      <c r="AV3787" s="203"/>
      <c r="AW3787" s="75"/>
      <c r="AX3787" s="75"/>
      <c r="AY3787" s="94"/>
      <c r="AZ3787" s="75"/>
      <c r="BA3787" s="75"/>
    </row>
    <row r="3788" spans="48:53">
      <c r="AV3788" s="203"/>
      <c r="AW3788" s="75"/>
      <c r="AX3788" s="75"/>
      <c r="AY3788" s="94"/>
      <c r="AZ3788" s="75"/>
      <c r="BA3788" s="75"/>
    </row>
    <row r="3789" spans="48:53">
      <c r="AV3789" s="203"/>
      <c r="AW3789" s="75"/>
      <c r="AX3789" s="75"/>
      <c r="AY3789" s="94"/>
      <c r="AZ3789" s="75"/>
      <c r="BA3789" s="75"/>
    </row>
    <row r="3790" spans="48:53">
      <c r="AV3790" s="203"/>
      <c r="AW3790" s="75"/>
      <c r="AX3790" s="75"/>
      <c r="AY3790" s="94"/>
      <c r="AZ3790" s="75"/>
      <c r="BA3790" s="75"/>
    </row>
    <row r="3791" spans="48:53">
      <c r="AV3791" s="203"/>
      <c r="AW3791" s="75"/>
      <c r="AX3791" s="75"/>
      <c r="AY3791" s="94"/>
      <c r="AZ3791" s="75"/>
      <c r="BA3791" s="75"/>
    </row>
    <row r="3792" spans="48:53">
      <c r="AV3792" s="203"/>
      <c r="AW3792" s="75"/>
      <c r="AX3792" s="75"/>
      <c r="AY3792" s="94"/>
      <c r="AZ3792" s="75"/>
      <c r="BA3792" s="75"/>
    </row>
    <row r="3793" spans="48:53">
      <c r="AV3793" s="203"/>
      <c r="AW3793" s="75"/>
      <c r="AX3793" s="75"/>
      <c r="AY3793" s="94"/>
      <c r="AZ3793" s="75"/>
      <c r="BA3793" s="75"/>
    </row>
    <row r="3794" spans="48:53">
      <c r="AV3794" s="203"/>
      <c r="AW3794" s="75"/>
      <c r="AX3794" s="75"/>
      <c r="AY3794" s="94"/>
      <c r="AZ3794" s="75"/>
      <c r="BA3794" s="75"/>
    </row>
    <row r="3795" spans="48:53">
      <c r="AV3795" s="203"/>
      <c r="AW3795" s="75"/>
      <c r="AX3795" s="75"/>
      <c r="AY3795" s="94"/>
      <c r="AZ3795" s="75"/>
      <c r="BA3795" s="75"/>
    </row>
    <row r="3796" spans="48:53">
      <c r="AV3796" s="203"/>
      <c r="AW3796" s="75"/>
      <c r="AX3796" s="75"/>
      <c r="AY3796" s="94"/>
      <c r="AZ3796" s="75"/>
      <c r="BA3796" s="75"/>
    </row>
    <row r="3797" spans="48:53">
      <c r="AV3797" s="203"/>
      <c r="AW3797" s="75"/>
      <c r="AX3797" s="75"/>
      <c r="AY3797" s="94"/>
      <c r="AZ3797" s="75"/>
      <c r="BA3797" s="75"/>
    </row>
    <row r="3798" spans="48:53">
      <c r="AV3798" s="203"/>
      <c r="AW3798" s="75"/>
      <c r="AX3798" s="75"/>
      <c r="AY3798" s="94"/>
      <c r="AZ3798" s="75"/>
      <c r="BA3798" s="75"/>
    </row>
    <row r="3799" spans="48:53">
      <c r="AV3799" s="203"/>
      <c r="AW3799" s="75"/>
      <c r="AX3799" s="75"/>
      <c r="AY3799" s="94"/>
      <c r="AZ3799" s="75"/>
      <c r="BA3799" s="75"/>
    </row>
    <row r="3800" spans="48:53">
      <c r="AV3800" s="203"/>
      <c r="AW3800" s="75"/>
      <c r="AX3800" s="75"/>
      <c r="AY3800" s="94"/>
      <c r="AZ3800" s="75"/>
      <c r="BA3800" s="75"/>
    </row>
    <row r="3801" spans="48:53">
      <c r="AV3801" s="203"/>
      <c r="AW3801" s="75"/>
      <c r="AX3801" s="75"/>
      <c r="AY3801" s="94"/>
      <c r="AZ3801" s="75"/>
      <c r="BA3801" s="75"/>
    </row>
    <row r="3802" spans="48:53">
      <c r="AV3802" s="203"/>
      <c r="AW3802" s="75"/>
      <c r="AX3802" s="75"/>
      <c r="AY3802" s="94"/>
      <c r="AZ3802" s="75"/>
      <c r="BA3802" s="75"/>
    </row>
    <row r="3803" spans="48:53">
      <c r="AV3803" s="203"/>
      <c r="AW3803" s="75"/>
      <c r="AX3803" s="75"/>
      <c r="AY3803" s="94"/>
      <c r="AZ3803" s="75"/>
      <c r="BA3803" s="75"/>
    </row>
    <row r="3804" spans="48:53">
      <c r="AV3804" s="203"/>
      <c r="AW3804" s="75"/>
      <c r="AX3804" s="75"/>
      <c r="AY3804" s="94"/>
      <c r="AZ3804" s="75"/>
      <c r="BA3804" s="75"/>
    </row>
    <row r="3805" spans="48:53">
      <c r="AV3805" s="203"/>
      <c r="AW3805" s="75"/>
      <c r="AX3805" s="75"/>
      <c r="AY3805" s="94"/>
      <c r="AZ3805" s="75"/>
      <c r="BA3805" s="75"/>
    </row>
    <row r="3806" spans="48:53">
      <c r="AV3806" s="203"/>
      <c r="AW3806" s="75"/>
      <c r="AX3806" s="75"/>
      <c r="AY3806" s="94"/>
      <c r="AZ3806" s="75"/>
      <c r="BA3806" s="75"/>
    </row>
    <row r="3807" spans="48:53">
      <c r="AV3807" s="203"/>
      <c r="AW3807" s="75"/>
      <c r="AX3807" s="75"/>
      <c r="AY3807" s="94"/>
      <c r="AZ3807" s="75"/>
      <c r="BA3807" s="75"/>
    </row>
    <row r="3808" spans="48:53">
      <c r="AV3808" s="203"/>
      <c r="AW3808" s="75"/>
      <c r="AX3808" s="75"/>
      <c r="AY3808" s="94"/>
      <c r="AZ3808" s="75"/>
      <c r="BA3808" s="75"/>
    </row>
    <row r="3809" spans="48:53">
      <c r="AV3809" s="203"/>
      <c r="AW3809" s="75"/>
      <c r="AX3809" s="75"/>
      <c r="AY3809" s="94"/>
      <c r="AZ3809" s="75"/>
      <c r="BA3809" s="75"/>
    </row>
    <row r="3810" spans="48:53">
      <c r="AV3810" s="203"/>
      <c r="AW3810" s="75"/>
      <c r="AX3810" s="75"/>
      <c r="AY3810" s="94"/>
      <c r="AZ3810" s="75"/>
      <c r="BA3810" s="75"/>
    </row>
    <row r="3811" spans="48:53">
      <c r="AV3811" s="203"/>
      <c r="AW3811" s="75"/>
      <c r="AX3811" s="75"/>
      <c r="AY3811" s="94"/>
      <c r="AZ3811" s="75"/>
      <c r="BA3811" s="75"/>
    </row>
    <row r="3812" spans="48:53">
      <c r="AV3812" s="203"/>
      <c r="AW3812" s="75"/>
      <c r="AX3812" s="75"/>
      <c r="AY3812" s="94"/>
      <c r="AZ3812" s="75"/>
      <c r="BA3812" s="75"/>
    </row>
    <row r="3813" spans="48:53">
      <c r="AV3813" s="203"/>
      <c r="AW3813" s="75"/>
      <c r="AX3813" s="75"/>
      <c r="AY3813" s="94"/>
      <c r="AZ3813" s="75"/>
      <c r="BA3813" s="75"/>
    </row>
    <row r="3814" spans="48:53">
      <c r="AV3814" s="203"/>
      <c r="AW3814" s="75"/>
      <c r="AX3814" s="75"/>
      <c r="AY3814" s="94"/>
      <c r="AZ3814" s="75"/>
      <c r="BA3814" s="75"/>
    </row>
    <row r="3815" spans="48:53">
      <c r="AV3815" s="203"/>
      <c r="AW3815" s="75"/>
      <c r="AX3815" s="75"/>
      <c r="AY3815" s="94"/>
      <c r="AZ3815" s="75"/>
      <c r="BA3815" s="75"/>
    </row>
    <row r="3816" spans="48:53">
      <c r="AV3816" s="203"/>
      <c r="AW3816" s="75"/>
      <c r="AX3816" s="75"/>
      <c r="AY3816" s="94"/>
      <c r="AZ3816" s="75"/>
      <c r="BA3816" s="75"/>
    </row>
    <row r="3817" spans="48:53">
      <c r="AV3817" s="203"/>
      <c r="AW3817" s="75"/>
      <c r="AX3817" s="75"/>
      <c r="AY3817" s="94"/>
      <c r="AZ3817" s="75"/>
      <c r="BA3817" s="75"/>
    </row>
    <row r="3818" spans="48:53">
      <c r="AV3818" s="203"/>
      <c r="AW3818" s="75"/>
      <c r="AX3818" s="75"/>
      <c r="AY3818" s="94"/>
      <c r="AZ3818" s="75"/>
      <c r="BA3818" s="75"/>
    </row>
    <row r="3819" spans="48:53">
      <c r="AV3819" s="203"/>
      <c r="AW3819" s="75"/>
      <c r="AX3819" s="75"/>
      <c r="AY3819" s="94"/>
      <c r="AZ3819" s="75"/>
      <c r="BA3819" s="75"/>
    </row>
    <row r="3820" spans="48:53">
      <c r="AV3820" s="203"/>
      <c r="AW3820" s="75"/>
      <c r="AX3820" s="75"/>
      <c r="AY3820" s="94"/>
      <c r="AZ3820" s="75"/>
      <c r="BA3820" s="75"/>
    </row>
    <row r="3821" spans="48:53">
      <c r="AV3821" s="203"/>
      <c r="AW3821" s="75"/>
      <c r="AX3821" s="75"/>
      <c r="AY3821" s="94"/>
      <c r="AZ3821" s="75"/>
      <c r="BA3821" s="75"/>
    </row>
    <row r="3822" spans="48:53">
      <c r="AV3822" s="203"/>
      <c r="AW3822" s="75"/>
      <c r="AX3822" s="75"/>
      <c r="AY3822" s="94"/>
      <c r="AZ3822" s="75"/>
      <c r="BA3822" s="75"/>
    </row>
    <row r="3823" spans="48:53">
      <c r="AV3823" s="203"/>
      <c r="AW3823" s="75"/>
      <c r="AX3823" s="75"/>
      <c r="AY3823" s="94"/>
      <c r="AZ3823" s="75"/>
      <c r="BA3823" s="75"/>
    </row>
    <row r="3824" spans="48:53">
      <c r="AV3824" s="203"/>
      <c r="AW3824" s="75"/>
      <c r="AX3824" s="75"/>
      <c r="AY3824" s="94"/>
      <c r="AZ3824" s="75"/>
      <c r="BA3824" s="75"/>
    </row>
    <row r="3825" spans="48:53">
      <c r="AV3825" s="203"/>
      <c r="AW3825" s="75"/>
      <c r="AX3825" s="75"/>
      <c r="AY3825" s="94"/>
      <c r="AZ3825" s="75"/>
      <c r="BA3825" s="75"/>
    </row>
    <row r="3826" spans="48:53">
      <c r="AV3826" s="203"/>
      <c r="AW3826" s="75"/>
      <c r="AX3826" s="75"/>
      <c r="AY3826" s="94"/>
      <c r="AZ3826" s="75"/>
      <c r="BA3826" s="75"/>
    </row>
    <row r="3827" spans="48:53">
      <c r="AV3827" s="203"/>
      <c r="AW3827" s="75"/>
      <c r="AX3827" s="75"/>
      <c r="AY3827" s="94"/>
      <c r="AZ3827" s="75"/>
      <c r="BA3827" s="75"/>
    </row>
    <row r="3828" spans="48:53">
      <c r="AV3828" s="203"/>
      <c r="AW3828" s="75"/>
      <c r="AX3828" s="75"/>
      <c r="AY3828" s="94"/>
      <c r="AZ3828" s="75"/>
      <c r="BA3828" s="75"/>
    </row>
    <row r="3829" spans="48:53">
      <c r="AV3829" s="203"/>
      <c r="AW3829" s="75"/>
      <c r="AX3829" s="75"/>
      <c r="AY3829" s="94"/>
      <c r="AZ3829" s="75"/>
      <c r="BA3829" s="75"/>
    </row>
    <row r="3830" spans="48:53">
      <c r="AV3830" s="203"/>
      <c r="AW3830" s="75"/>
      <c r="AX3830" s="75"/>
      <c r="AY3830" s="94"/>
      <c r="AZ3830" s="75"/>
      <c r="BA3830" s="75"/>
    </row>
    <row r="3831" spans="48:53">
      <c r="AV3831" s="203"/>
      <c r="AW3831" s="75"/>
      <c r="AX3831" s="75"/>
      <c r="AY3831" s="94"/>
      <c r="AZ3831" s="75"/>
      <c r="BA3831" s="75"/>
    </row>
    <row r="3832" spans="48:53">
      <c r="AV3832" s="203"/>
      <c r="AW3832" s="75"/>
      <c r="AX3832" s="75"/>
      <c r="AY3832" s="94"/>
      <c r="AZ3832" s="75"/>
      <c r="BA3832" s="75"/>
    </row>
    <row r="3833" spans="48:53">
      <c r="AV3833" s="203"/>
      <c r="AW3833" s="75"/>
      <c r="AX3833" s="75"/>
      <c r="AY3833" s="94"/>
      <c r="AZ3833" s="75"/>
      <c r="BA3833" s="75"/>
    </row>
    <row r="3834" spans="48:53">
      <c r="AV3834" s="203"/>
      <c r="AW3834" s="75"/>
      <c r="AX3834" s="75"/>
      <c r="AY3834" s="94"/>
      <c r="AZ3834" s="75"/>
      <c r="BA3834" s="75"/>
    </row>
    <row r="3835" spans="48:53">
      <c r="AV3835" s="203"/>
      <c r="AW3835" s="75"/>
      <c r="AX3835" s="75"/>
      <c r="AY3835" s="94"/>
      <c r="AZ3835" s="75"/>
      <c r="BA3835" s="75"/>
    </row>
    <row r="3836" spans="48:53">
      <c r="AV3836" s="203"/>
      <c r="AW3836" s="75"/>
      <c r="AX3836" s="75"/>
      <c r="AY3836" s="94"/>
      <c r="AZ3836" s="75"/>
      <c r="BA3836" s="75"/>
    </row>
    <row r="3837" spans="48:53">
      <c r="AV3837" s="203"/>
      <c r="AW3837" s="75"/>
      <c r="AX3837" s="75"/>
      <c r="AY3837" s="94"/>
      <c r="AZ3837" s="75"/>
      <c r="BA3837" s="75"/>
    </row>
    <row r="3838" spans="48:53">
      <c r="AV3838" s="203"/>
      <c r="AW3838" s="75"/>
      <c r="AX3838" s="75"/>
      <c r="AY3838" s="94"/>
      <c r="AZ3838" s="75"/>
      <c r="BA3838" s="75"/>
    </row>
    <row r="3839" spans="48:53">
      <c r="AV3839" s="203"/>
      <c r="AW3839" s="75"/>
      <c r="AX3839" s="75"/>
      <c r="AY3839" s="94"/>
      <c r="AZ3839" s="75"/>
      <c r="BA3839" s="75"/>
    </row>
    <row r="3840" spans="48:53">
      <c r="AV3840" s="203"/>
      <c r="AW3840" s="75"/>
      <c r="AX3840" s="75"/>
      <c r="AY3840" s="94"/>
      <c r="AZ3840" s="75"/>
      <c r="BA3840" s="75"/>
    </row>
    <row r="3841" spans="48:53">
      <c r="AV3841" s="203"/>
      <c r="AW3841" s="75"/>
      <c r="AX3841" s="75"/>
      <c r="AY3841" s="94"/>
      <c r="AZ3841" s="75"/>
      <c r="BA3841" s="75"/>
    </row>
    <row r="3842" spans="48:53">
      <c r="AV3842" s="203"/>
      <c r="AW3842" s="75"/>
      <c r="AX3842" s="75"/>
      <c r="AY3842" s="94"/>
      <c r="AZ3842" s="75"/>
      <c r="BA3842" s="75"/>
    </row>
    <row r="3843" spans="48:53">
      <c r="AV3843" s="203"/>
      <c r="AW3843" s="75"/>
      <c r="AX3843" s="75"/>
      <c r="AY3843" s="94"/>
      <c r="AZ3843" s="75"/>
      <c r="BA3843" s="75"/>
    </row>
    <row r="3844" spans="48:53">
      <c r="AV3844" s="203"/>
      <c r="AW3844" s="75"/>
      <c r="AX3844" s="75"/>
      <c r="AY3844" s="94"/>
      <c r="AZ3844" s="75"/>
      <c r="BA3844" s="75"/>
    </row>
    <row r="3845" spans="48:53">
      <c r="AV3845" s="203"/>
      <c r="AW3845" s="75"/>
      <c r="AX3845" s="75"/>
      <c r="AY3845" s="94"/>
      <c r="AZ3845" s="75"/>
      <c r="BA3845" s="75"/>
    </row>
    <row r="3846" spans="48:53">
      <c r="AV3846" s="203"/>
      <c r="AW3846" s="75"/>
      <c r="AX3846" s="75"/>
      <c r="AY3846" s="94"/>
      <c r="AZ3846" s="75"/>
      <c r="BA3846" s="75"/>
    </row>
    <row r="3847" spans="48:53">
      <c r="AV3847" s="203"/>
      <c r="AW3847" s="75"/>
      <c r="AX3847" s="75"/>
      <c r="AY3847" s="94"/>
      <c r="AZ3847" s="75"/>
      <c r="BA3847" s="75"/>
    </row>
    <row r="3848" spans="48:53">
      <c r="AV3848" s="203"/>
      <c r="AW3848" s="75"/>
      <c r="AX3848" s="75"/>
      <c r="AY3848" s="94"/>
      <c r="AZ3848" s="75"/>
      <c r="BA3848" s="75"/>
    </row>
    <row r="3849" spans="48:53">
      <c r="AV3849" s="203"/>
      <c r="AW3849" s="75"/>
      <c r="AX3849" s="75"/>
      <c r="AY3849" s="94"/>
      <c r="AZ3849" s="75"/>
      <c r="BA3849" s="75"/>
    </row>
    <row r="3850" spans="48:53">
      <c r="AV3850" s="203"/>
      <c r="AW3850" s="75"/>
      <c r="AX3850" s="75"/>
      <c r="AY3850" s="94"/>
      <c r="AZ3850" s="75"/>
      <c r="BA3850" s="75"/>
    </row>
    <row r="3851" spans="48:53">
      <c r="AV3851" s="203"/>
      <c r="AW3851" s="75"/>
      <c r="AX3851" s="75"/>
      <c r="AY3851" s="94"/>
      <c r="AZ3851" s="75"/>
      <c r="BA3851" s="75"/>
    </row>
    <row r="3852" spans="48:53">
      <c r="AV3852" s="203"/>
      <c r="AW3852" s="75"/>
      <c r="AX3852" s="75"/>
      <c r="AY3852" s="94"/>
      <c r="AZ3852" s="75"/>
      <c r="BA3852" s="75"/>
    </row>
    <row r="3853" spans="48:53">
      <c r="AV3853" s="203"/>
      <c r="AW3853" s="75"/>
      <c r="AX3853" s="75"/>
      <c r="AY3853" s="94"/>
      <c r="AZ3853" s="75"/>
      <c r="BA3853" s="75"/>
    </row>
    <row r="3854" spans="48:53">
      <c r="AV3854" s="203"/>
      <c r="AW3854" s="75"/>
      <c r="AX3854" s="75"/>
      <c r="AY3854" s="94"/>
      <c r="AZ3854" s="75"/>
      <c r="BA3854" s="75"/>
    </row>
    <row r="3855" spans="48:53">
      <c r="AV3855" s="203"/>
      <c r="AW3855" s="75"/>
      <c r="AX3855" s="75"/>
      <c r="AY3855" s="94"/>
      <c r="AZ3855" s="75"/>
      <c r="BA3855" s="75"/>
    </row>
    <row r="3856" spans="48:53">
      <c r="AV3856" s="203"/>
      <c r="AW3856" s="75"/>
      <c r="AX3856" s="75"/>
      <c r="AY3856" s="94"/>
      <c r="AZ3856" s="75"/>
      <c r="BA3856" s="75"/>
    </row>
    <row r="3857" spans="48:53">
      <c r="AV3857" s="203"/>
      <c r="AW3857" s="75"/>
      <c r="AX3857" s="75"/>
      <c r="AY3857" s="94"/>
      <c r="AZ3857" s="75"/>
      <c r="BA3857" s="75"/>
    </row>
    <row r="3858" spans="48:53">
      <c r="AV3858" s="203"/>
      <c r="AW3858" s="75"/>
      <c r="AX3858" s="75"/>
      <c r="AY3858" s="94"/>
      <c r="AZ3858" s="75"/>
      <c r="BA3858" s="75"/>
    </row>
    <row r="3859" spans="48:53">
      <c r="AV3859" s="203"/>
      <c r="AW3859" s="75"/>
      <c r="AX3859" s="75"/>
      <c r="AY3859" s="94"/>
      <c r="AZ3859" s="75"/>
      <c r="BA3859" s="75"/>
    </row>
    <row r="3860" spans="48:53">
      <c r="AV3860" s="203"/>
      <c r="AW3860" s="75"/>
      <c r="AX3860" s="75"/>
      <c r="AY3860" s="94"/>
      <c r="AZ3860" s="75"/>
      <c r="BA3860" s="75"/>
    </row>
    <row r="3861" spans="48:53">
      <c r="AV3861" s="203"/>
      <c r="AW3861" s="75"/>
      <c r="AX3861" s="75"/>
      <c r="AY3861" s="94"/>
      <c r="AZ3861" s="75"/>
      <c r="BA3861" s="75"/>
    </row>
    <row r="3862" spans="48:53">
      <c r="AV3862" s="203"/>
      <c r="AW3862" s="75"/>
      <c r="AX3862" s="75"/>
      <c r="AY3862" s="94"/>
      <c r="AZ3862" s="75"/>
      <c r="BA3862" s="75"/>
    </row>
    <row r="3863" spans="48:53">
      <c r="AV3863" s="203"/>
      <c r="AW3863" s="75"/>
      <c r="AX3863" s="75"/>
      <c r="AY3863" s="94"/>
      <c r="AZ3863" s="75"/>
      <c r="BA3863" s="75"/>
    </row>
    <row r="3864" spans="48:53">
      <c r="AV3864" s="203"/>
      <c r="AW3864" s="75"/>
      <c r="AX3864" s="75"/>
      <c r="AY3864" s="94"/>
      <c r="AZ3864" s="75"/>
      <c r="BA3864" s="75"/>
    </row>
    <row r="3865" spans="48:53">
      <c r="AV3865" s="203"/>
      <c r="AW3865" s="75"/>
      <c r="AX3865" s="75"/>
      <c r="AY3865" s="94"/>
      <c r="AZ3865" s="75"/>
      <c r="BA3865" s="75"/>
    </row>
    <row r="3866" spans="48:53">
      <c r="AV3866" s="203"/>
      <c r="AW3866" s="75"/>
      <c r="AX3866" s="75"/>
      <c r="AY3866" s="94"/>
      <c r="AZ3866" s="75"/>
      <c r="BA3866" s="75"/>
    </row>
    <row r="3867" spans="48:53">
      <c r="AV3867" s="203"/>
      <c r="AW3867" s="75"/>
      <c r="AX3867" s="75"/>
      <c r="AY3867" s="94"/>
      <c r="AZ3867" s="75"/>
      <c r="BA3867" s="75"/>
    </row>
    <row r="3868" spans="48:53">
      <c r="AV3868" s="203"/>
      <c r="AW3868" s="75"/>
      <c r="AX3868" s="75"/>
      <c r="AY3868" s="94"/>
      <c r="AZ3868" s="75"/>
      <c r="BA3868" s="75"/>
    </row>
    <row r="3869" spans="48:53">
      <c r="AV3869" s="203"/>
      <c r="AW3869" s="75"/>
      <c r="AX3869" s="75"/>
      <c r="AY3869" s="94"/>
      <c r="AZ3869" s="75"/>
      <c r="BA3869" s="75"/>
    </row>
    <row r="3870" spans="48:53">
      <c r="AV3870" s="203"/>
      <c r="AW3870" s="75"/>
      <c r="AX3870" s="75"/>
      <c r="AY3870" s="94"/>
      <c r="AZ3870" s="75"/>
      <c r="BA3870" s="75"/>
    </row>
    <row r="3871" spans="48:53">
      <c r="AV3871" s="203"/>
      <c r="AW3871" s="75"/>
      <c r="AX3871" s="75"/>
      <c r="AY3871" s="94"/>
      <c r="AZ3871" s="75"/>
      <c r="BA3871" s="75"/>
    </row>
    <row r="3872" spans="48:53">
      <c r="AV3872" s="203"/>
      <c r="AW3872" s="75"/>
      <c r="AX3872" s="75"/>
      <c r="AY3872" s="94"/>
      <c r="AZ3872" s="75"/>
      <c r="BA3872" s="75"/>
    </row>
    <row r="3873" spans="48:53">
      <c r="AV3873" s="203"/>
      <c r="AW3873" s="75"/>
      <c r="AX3873" s="75"/>
      <c r="AY3873" s="94"/>
      <c r="AZ3873" s="75"/>
      <c r="BA3873" s="75"/>
    </row>
    <row r="3874" spans="48:53">
      <c r="AV3874" s="203"/>
      <c r="AW3874" s="75"/>
      <c r="AX3874" s="75"/>
      <c r="AY3874" s="94"/>
      <c r="AZ3874" s="75"/>
      <c r="BA3874" s="75"/>
    </row>
    <row r="3875" spans="48:53">
      <c r="AV3875" s="203"/>
      <c r="AW3875" s="75"/>
      <c r="AX3875" s="75"/>
      <c r="AY3875" s="94"/>
      <c r="AZ3875" s="75"/>
      <c r="BA3875" s="75"/>
    </row>
    <row r="3876" spans="48:53">
      <c r="AV3876" s="203"/>
      <c r="AW3876" s="75"/>
      <c r="AX3876" s="75"/>
      <c r="AY3876" s="94"/>
      <c r="AZ3876" s="75"/>
      <c r="BA3876" s="75"/>
    </row>
    <row r="3877" spans="48:53">
      <c r="AV3877" s="203"/>
      <c r="AW3877" s="75"/>
      <c r="AX3877" s="75"/>
      <c r="AY3877" s="94"/>
      <c r="AZ3877" s="75"/>
      <c r="BA3877" s="75"/>
    </row>
    <row r="3878" spans="48:53">
      <c r="AV3878" s="203"/>
      <c r="AW3878" s="75"/>
      <c r="AX3878" s="75"/>
      <c r="AY3878" s="94"/>
      <c r="AZ3878" s="75"/>
      <c r="BA3878" s="75"/>
    </row>
    <row r="3879" spans="48:53">
      <c r="AV3879" s="203"/>
      <c r="AW3879" s="75"/>
      <c r="AX3879" s="75"/>
      <c r="AY3879" s="94"/>
      <c r="AZ3879" s="75"/>
      <c r="BA3879" s="75"/>
    </row>
    <row r="3880" spans="48:53">
      <c r="AV3880" s="203"/>
      <c r="AW3880" s="75"/>
      <c r="AX3880" s="75"/>
      <c r="AY3880" s="94"/>
      <c r="AZ3880" s="75"/>
      <c r="BA3880" s="75"/>
    </row>
    <row r="3881" spans="48:53">
      <c r="AV3881" s="203"/>
      <c r="AW3881" s="75"/>
      <c r="AX3881" s="75"/>
      <c r="AY3881" s="94"/>
      <c r="AZ3881" s="75"/>
      <c r="BA3881" s="75"/>
    </row>
    <row r="3882" spans="48:53">
      <c r="AV3882" s="203"/>
      <c r="AW3882" s="75"/>
      <c r="AX3882" s="75"/>
      <c r="AY3882" s="94"/>
      <c r="AZ3882" s="75"/>
      <c r="BA3882" s="75"/>
    </row>
    <row r="3883" spans="48:53">
      <c r="AV3883" s="203"/>
      <c r="AW3883" s="75"/>
      <c r="AX3883" s="75"/>
      <c r="AY3883" s="94"/>
      <c r="AZ3883" s="75"/>
      <c r="BA3883" s="75"/>
    </row>
    <row r="3884" spans="48:53">
      <c r="AV3884" s="203"/>
      <c r="AW3884" s="75"/>
      <c r="AX3884" s="75"/>
      <c r="AY3884" s="94"/>
      <c r="AZ3884" s="75"/>
      <c r="BA3884" s="75"/>
    </row>
    <row r="3885" spans="48:53">
      <c r="AV3885" s="203"/>
      <c r="AW3885" s="75"/>
      <c r="AX3885" s="75"/>
      <c r="AY3885" s="94"/>
      <c r="AZ3885" s="75"/>
      <c r="BA3885" s="75"/>
    </row>
    <row r="3886" spans="48:53">
      <c r="AV3886" s="203"/>
      <c r="AW3886" s="75"/>
      <c r="AX3886" s="75"/>
      <c r="AY3886" s="94"/>
      <c r="AZ3886" s="75"/>
      <c r="BA3886" s="75"/>
    </row>
    <row r="3887" spans="48:53">
      <c r="AV3887" s="203"/>
      <c r="AW3887" s="75"/>
      <c r="AX3887" s="75"/>
      <c r="AY3887" s="94"/>
      <c r="AZ3887" s="75"/>
      <c r="BA3887" s="75"/>
    </row>
    <row r="3888" spans="48:53">
      <c r="AV3888" s="203"/>
      <c r="AW3888" s="75"/>
      <c r="AX3888" s="75"/>
      <c r="AY3888" s="94"/>
      <c r="AZ3888" s="75"/>
      <c r="BA3888" s="75"/>
    </row>
    <row r="3889" spans="48:53">
      <c r="AV3889" s="203"/>
      <c r="AW3889" s="75"/>
      <c r="AX3889" s="75"/>
      <c r="AY3889" s="94"/>
      <c r="AZ3889" s="75"/>
      <c r="BA3889" s="75"/>
    </row>
    <row r="3890" spans="48:53">
      <c r="AV3890" s="203"/>
      <c r="AW3890" s="75"/>
      <c r="AX3890" s="75"/>
      <c r="AY3890" s="94"/>
      <c r="AZ3890" s="75"/>
      <c r="BA3890" s="75"/>
    </row>
    <row r="3891" spans="48:53">
      <c r="AV3891" s="203"/>
      <c r="AW3891" s="75"/>
      <c r="AX3891" s="75"/>
      <c r="AY3891" s="94"/>
      <c r="AZ3891" s="75"/>
      <c r="BA3891" s="75"/>
    </row>
    <row r="3892" spans="48:53">
      <c r="AV3892" s="203"/>
      <c r="AW3892" s="75"/>
      <c r="AX3892" s="75"/>
      <c r="AY3892" s="94"/>
      <c r="AZ3892" s="75"/>
      <c r="BA3892" s="75"/>
    </row>
    <row r="3893" spans="48:53">
      <c r="AV3893" s="203"/>
      <c r="AW3893" s="75"/>
      <c r="AX3893" s="75"/>
      <c r="AY3893" s="94"/>
      <c r="AZ3893" s="75"/>
      <c r="BA3893" s="75"/>
    </row>
    <row r="3894" spans="48:53">
      <c r="AV3894" s="203"/>
      <c r="AW3894" s="75"/>
      <c r="AX3894" s="75"/>
      <c r="AY3894" s="94"/>
      <c r="AZ3894" s="75"/>
      <c r="BA3894" s="75"/>
    </row>
    <row r="3895" spans="48:53">
      <c r="AV3895" s="203"/>
      <c r="AW3895" s="75"/>
      <c r="AX3895" s="75"/>
      <c r="AY3895" s="94"/>
      <c r="AZ3895" s="75"/>
      <c r="BA3895" s="75"/>
    </row>
    <row r="3896" spans="48:53">
      <c r="AV3896" s="203"/>
      <c r="AW3896" s="75"/>
      <c r="AX3896" s="75"/>
      <c r="AY3896" s="94"/>
      <c r="AZ3896" s="75"/>
      <c r="BA3896" s="75"/>
    </row>
    <row r="3897" spans="48:53">
      <c r="AV3897" s="203"/>
      <c r="AW3897" s="75"/>
      <c r="AX3897" s="75"/>
      <c r="AY3897" s="94"/>
      <c r="AZ3897" s="75"/>
      <c r="BA3897" s="75"/>
    </row>
    <row r="3898" spans="48:53">
      <c r="AV3898" s="203"/>
      <c r="AW3898" s="75"/>
      <c r="AX3898" s="75"/>
      <c r="AY3898" s="94"/>
      <c r="AZ3898" s="75"/>
      <c r="BA3898" s="75"/>
    </row>
    <row r="3899" spans="48:53">
      <c r="AV3899" s="203"/>
      <c r="AW3899" s="75"/>
      <c r="AX3899" s="75"/>
      <c r="AY3899" s="94"/>
      <c r="AZ3899" s="75"/>
      <c r="BA3899" s="75"/>
    </row>
    <row r="3900" spans="48:53">
      <c r="AV3900" s="203"/>
      <c r="AW3900" s="75"/>
      <c r="AX3900" s="75"/>
      <c r="AY3900" s="94"/>
      <c r="AZ3900" s="75"/>
      <c r="BA3900" s="75"/>
    </row>
    <row r="3901" spans="48:53">
      <c r="AV3901" s="203"/>
      <c r="AW3901" s="75"/>
      <c r="AX3901" s="75"/>
      <c r="AY3901" s="94"/>
      <c r="AZ3901" s="75"/>
      <c r="BA3901" s="75"/>
    </row>
    <row r="3902" spans="48:53">
      <c r="AV3902" s="203"/>
      <c r="AW3902" s="75"/>
      <c r="AX3902" s="75"/>
      <c r="AY3902" s="94"/>
      <c r="AZ3902" s="75"/>
      <c r="BA3902" s="75"/>
    </row>
    <row r="3903" spans="48:53">
      <c r="AV3903" s="203"/>
      <c r="AW3903" s="75"/>
      <c r="AX3903" s="75"/>
      <c r="AY3903" s="94"/>
      <c r="AZ3903" s="75"/>
      <c r="BA3903" s="75"/>
    </row>
    <row r="3904" spans="48:53">
      <c r="AV3904" s="203"/>
      <c r="AW3904" s="75"/>
      <c r="AX3904" s="75"/>
      <c r="AY3904" s="94"/>
      <c r="AZ3904" s="75"/>
      <c r="BA3904" s="75"/>
    </row>
    <row r="3905" spans="48:53">
      <c r="AV3905" s="203"/>
      <c r="AW3905" s="75"/>
      <c r="AX3905" s="75"/>
      <c r="AY3905" s="94"/>
      <c r="AZ3905" s="75"/>
      <c r="BA3905" s="75"/>
    </row>
    <row r="3906" spans="48:53">
      <c r="AV3906" s="203"/>
      <c r="AW3906" s="75"/>
      <c r="AX3906" s="75"/>
      <c r="AY3906" s="94"/>
      <c r="AZ3906" s="75"/>
      <c r="BA3906" s="75"/>
    </row>
    <row r="3907" spans="48:53">
      <c r="AV3907" s="203"/>
      <c r="AW3907" s="75"/>
      <c r="AX3907" s="75"/>
      <c r="AY3907" s="94"/>
      <c r="AZ3907" s="75"/>
      <c r="BA3907" s="75"/>
    </row>
    <row r="3908" spans="48:53">
      <c r="AV3908" s="203"/>
      <c r="AW3908" s="75"/>
      <c r="AX3908" s="75"/>
      <c r="AY3908" s="94"/>
      <c r="AZ3908" s="75"/>
      <c r="BA3908" s="75"/>
    </row>
    <row r="3909" spans="48:53">
      <c r="AV3909" s="203"/>
      <c r="AW3909" s="75"/>
      <c r="AX3909" s="75"/>
      <c r="AY3909" s="94"/>
      <c r="AZ3909" s="75"/>
      <c r="BA3909" s="75"/>
    </row>
    <row r="3910" spans="48:53">
      <c r="AV3910" s="203"/>
      <c r="AW3910" s="75"/>
      <c r="AX3910" s="75"/>
      <c r="AY3910" s="94"/>
      <c r="AZ3910" s="75"/>
      <c r="BA3910" s="75"/>
    </row>
    <row r="3911" spans="48:53">
      <c r="AV3911" s="203"/>
      <c r="AW3911" s="75"/>
      <c r="AX3911" s="75"/>
      <c r="AY3911" s="94"/>
      <c r="AZ3911" s="75"/>
      <c r="BA3911" s="75"/>
    </row>
    <row r="3912" spans="48:53">
      <c r="AV3912" s="203"/>
      <c r="AW3912" s="75"/>
      <c r="AX3912" s="75"/>
      <c r="AY3912" s="94"/>
      <c r="AZ3912" s="75"/>
      <c r="BA3912" s="75"/>
    </row>
    <row r="3913" spans="48:53">
      <c r="AV3913" s="203"/>
      <c r="AW3913" s="75"/>
      <c r="AX3913" s="75"/>
      <c r="AY3913" s="94"/>
      <c r="AZ3913" s="75"/>
      <c r="BA3913" s="75"/>
    </row>
    <row r="3914" spans="48:53">
      <c r="AV3914" s="203"/>
      <c r="AW3914" s="75"/>
      <c r="AX3914" s="75"/>
      <c r="AY3914" s="94"/>
      <c r="AZ3914" s="75"/>
      <c r="BA3914" s="75"/>
    </row>
    <row r="3915" spans="48:53">
      <c r="AV3915" s="203"/>
      <c r="AW3915" s="75"/>
      <c r="AX3915" s="75"/>
      <c r="AY3915" s="94"/>
      <c r="AZ3915" s="75"/>
      <c r="BA3915" s="75"/>
    </row>
    <row r="3916" spans="48:53">
      <c r="AV3916" s="203"/>
      <c r="AW3916" s="75"/>
      <c r="AX3916" s="75"/>
      <c r="AY3916" s="94"/>
      <c r="AZ3916" s="75"/>
      <c r="BA3916" s="75"/>
    </row>
    <row r="3917" spans="48:53">
      <c r="AV3917" s="203"/>
      <c r="AW3917" s="75"/>
      <c r="AX3917" s="75"/>
      <c r="AY3917" s="94"/>
      <c r="AZ3917" s="75"/>
      <c r="BA3917" s="75"/>
    </row>
    <row r="3918" spans="48:53">
      <c r="AV3918" s="203"/>
      <c r="AW3918" s="75"/>
      <c r="AX3918" s="75"/>
      <c r="AY3918" s="94"/>
      <c r="AZ3918" s="75"/>
      <c r="BA3918" s="75"/>
    </row>
    <row r="3919" spans="48:53">
      <c r="AV3919" s="203"/>
      <c r="AW3919" s="75"/>
      <c r="AX3919" s="75"/>
      <c r="AY3919" s="94"/>
      <c r="AZ3919" s="75"/>
      <c r="BA3919" s="75"/>
    </row>
    <row r="3920" spans="48:53">
      <c r="AV3920" s="203"/>
      <c r="AW3920" s="75"/>
      <c r="AX3920" s="75"/>
      <c r="AY3920" s="94"/>
      <c r="AZ3920" s="75"/>
      <c r="BA3920" s="75"/>
    </row>
    <row r="3921" spans="48:53">
      <c r="AV3921" s="203"/>
      <c r="AW3921" s="75"/>
      <c r="AX3921" s="75"/>
      <c r="AY3921" s="94"/>
      <c r="AZ3921" s="75"/>
      <c r="BA3921" s="75"/>
    </row>
    <row r="3922" spans="48:53">
      <c r="AV3922" s="203"/>
      <c r="AW3922" s="75"/>
      <c r="AX3922" s="75"/>
      <c r="AY3922" s="94"/>
      <c r="AZ3922" s="75"/>
      <c r="BA3922" s="75"/>
    </row>
    <row r="3923" spans="48:53">
      <c r="AV3923" s="203"/>
      <c r="AW3923" s="75"/>
      <c r="AX3923" s="75"/>
      <c r="AY3923" s="94"/>
      <c r="AZ3923" s="75"/>
      <c r="BA3923" s="75"/>
    </row>
    <row r="3924" spans="48:53">
      <c r="AV3924" s="203"/>
      <c r="AW3924" s="75"/>
      <c r="AX3924" s="75"/>
      <c r="AY3924" s="94"/>
      <c r="AZ3924" s="75"/>
      <c r="BA3924" s="75"/>
    </row>
    <row r="3925" spans="48:53">
      <c r="AV3925" s="203"/>
      <c r="AW3925" s="75"/>
      <c r="AX3925" s="75"/>
      <c r="AY3925" s="94"/>
      <c r="AZ3925" s="75"/>
      <c r="BA3925" s="75"/>
    </row>
    <row r="3926" spans="48:53">
      <c r="AV3926" s="203"/>
      <c r="AW3926" s="75"/>
      <c r="AX3926" s="75"/>
      <c r="AY3926" s="94"/>
      <c r="AZ3926" s="75"/>
      <c r="BA3926" s="75"/>
    </row>
    <row r="3927" spans="48:53">
      <c r="AV3927" s="203"/>
      <c r="AW3927" s="75"/>
      <c r="AX3927" s="75"/>
      <c r="AY3927" s="94"/>
      <c r="AZ3927" s="75"/>
      <c r="BA3927" s="75"/>
    </row>
    <row r="3928" spans="48:53">
      <c r="AV3928" s="203"/>
      <c r="AW3928" s="75"/>
      <c r="AX3928" s="75"/>
      <c r="AY3928" s="94"/>
      <c r="AZ3928" s="75"/>
      <c r="BA3928" s="75"/>
    </row>
    <row r="3929" spans="48:53">
      <c r="AV3929" s="203"/>
      <c r="AW3929" s="75"/>
      <c r="AX3929" s="75"/>
      <c r="AY3929" s="94"/>
      <c r="AZ3929" s="75"/>
      <c r="BA3929" s="75"/>
    </row>
    <row r="3930" spans="48:53">
      <c r="AV3930" s="203"/>
      <c r="AW3930" s="75"/>
      <c r="AX3930" s="75"/>
      <c r="AY3930" s="94"/>
      <c r="AZ3930" s="75"/>
      <c r="BA3930" s="75"/>
    </row>
    <row r="3931" spans="48:53">
      <c r="AV3931" s="203"/>
      <c r="AW3931" s="75"/>
      <c r="AX3931" s="75"/>
      <c r="AY3931" s="94"/>
      <c r="AZ3931" s="75"/>
      <c r="BA3931" s="75"/>
    </row>
    <row r="3932" spans="48:53">
      <c r="AV3932" s="203"/>
      <c r="AW3932" s="75"/>
      <c r="AX3932" s="75"/>
      <c r="AY3932" s="94"/>
      <c r="AZ3932" s="75"/>
      <c r="BA3932" s="75"/>
    </row>
    <row r="3933" spans="48:53">
      <c r="AV3933" s="203"/>
      <c r="AW3933" s="75"/>
      <c r="AX3933" s="75"/>
      <c r="AY3933" s="94"/>
      <c r="AZ3933" s="75"/>
      <c r="BA3933" s="75"/>
    </row>
    <row r="3934" spans="48:53">
      <c r="AV3934" s="203"/>
      <c r="AW3934" s="75"/>
      <c r="AX3934" s="75"/>
      <c r="AY3934" s="94"/>
      <c r="AZ3934" s="75"/>
      <c r="BA3934" s="75"/>
    </row>
    <row r="3935" spans="48:53">
      <c r="AV3935" s="203"/>
      <c r="AW3935" s="75"/>
      <c r="AX3935" s="75"/>
      <c r="AY3935" s="94"/>
      <c r="AZ3935" s="75"/>
      <c r="BA3935" s="75"/>
    </row>
    <row r="3936" spans="48:53">
      <c r="AV3936" s="203"/>
      <c r="AW3936" s="75"/>
      <c r="AX3936" s="75"/>
      <c r="AY3936" s="94"/>
      <c r="AZ3936" s="75"/>
      <c r="BA3936" s="75"/>
    </row>
    <row r="3937" spans="48:53">
      <c r="AV3937" s="203"/>
      <c r="AW3937" s="75"/>
      <c r="AX3937" s="75"/>
      <c r="AY3937" s="94"/>
      <c r="AZ3937" s="75"/>
      <c r="BA3937" s="75"/>
    </row>
    <row r="3938" spans="48:53">
      <c r="AV3938" s="203"/>
      <c r="AW3938" s="75"/>
      <c r="AX3938" s="75"/>
      <c r="AY3938" s="94"/>
      <c r="AZ3938" s="75"/>
      <c r="BA3938" s="75"/>
    </row>
    <row r="3939" spans="48:53">
      <c r="AV3939" s="203"/>
      <c r="AW3939" s="75"/>
      <c r="AX3939" s="75"/>
      <c r="AY3939" s="94"/>
      <c r="AZ3939" s="75"/>
      <c r="BA3939" s="75"/>
    </row>
    <row r="3940" spans="48:53">
      <c r="AV3940" s="203"/>
      <c r="AW3940" s="75"/>
      <c r="AX3940" s="75"/>
      <c r="AY3940" s="94"/>
      <c r="AZ3940" s="75"/>
      <c r="BA3940" s="75"/>
    </row>
    <row r="3941" spans="48:53">
      <c r="AV3941" s="203"/>
      <c r="AW3941" s="75"/>
      <c r="AX3941" s="75"/>
      <c r="AY3941" s="94"/>
      <c r="AZ3941" s="75"/>
      <c r="BA3941" s="75"/>
    </row>
    <row r="3942" spans="48:53">
      <c r="AV3942" s="203"/>
      <c r="AW3942" s="75"/>
      <c r="AX3942" s="75"/>
      <c r="AY3942" s="94"/>
      <c r="AZ3942" s="75"/>
      <c r="BA3942" s="75"/>
    </row>
    <row r="3943" spans="48:53">
      <c r="AV3943" s="203"/>
      <c r="AW3943" s="75"/>
      <c r="AX3943" s="75"/>
      <c r="AY3943" s="94"/>
      <c r="AZ3943" s="75"/>
      <c r="BA3943" s="75"/>
    </row>
    <row r="3944" spans="48:53">
      <c r="AV3944" s="203"/>
      <c r="AW3944" s="75"/>
      <c r="AX3944" s="75"/>
      <c r="AY3944" s="94"/>
      <c r="AZ3944" s="75"/>
      <c r="BA3944" s="75"/>
    </row>
    <row r="3945" spans="48:53">
      <c r="AV3945" s="203"/>
      <c r="AW3945" s="75"/>
      <c r="AX3945" s="75"/>
      <c r="AY3945" s="94"/>
      <c r="AZ3945" s="75"/>
      <c r="BA3945" s="75"/>
    </row>
    <row r="3946" spans="48:53">
      <c r="AV3946" s="203"/>
      <c r="AW3946" s="75"/>
      <c r="AX3946" s="75"/>
      <c r="AY3946" s="94"/>
      <c r="AZ3946" s="75"/>
      <c r="BA3946" s="75"/>
    </row>
    <row r="3947" spans="48:53">
      <c r="AV3947" s="203"/>
      <c r="AW3947" s="75"/>
      <c r="AX3947" s="75"/>
      <c r="AY3947" s="94"/>
      <c r="AZ3947" s="75"/>
      <c r="BA3947" s="75"/>
    </row>
    <row r="3948" spans="48:53">
      <c r="AV3948" s="203"/>
      <c r="AW3948" s="75"/>
      <c r="AX3948" s="75"/>
      <c r="AY3948" s="94"/>
      <c r="AZ3948" s="75"/>
      <c r="BA3948" s="75"/>
    </row>
    <row r="3949" spans="48:53">
      <c r="AV3949" s="203"/>
      <c r="AW3949" s="75"/>
      <c r="AX3949" s="75"/>
      <c r="AY3949" s="94"/>
      <c r="AZ3949" s="75"/>
      <c r="BA3949" s="75"/>
    </row>
    <row r="3950" spans="48:53">
      <c r="AV3950" s="203"/>
      <c r="AW3950" s="75"/>
      <c r="AX3950" s="75"/>
      <c r="AY3950" s="94"/>
      <c r="AZ3950" s="75"/>
      <c r="BA3950" s="75"/>
    </row>
    <row r="3951" spans="48:53">
      <c r="AV3951" s="203"/>
      <c r="AW3951" s="75"/>
      <c r="AX3951" s="75"/>
      <c r="AY3951" s="94"/>
      <c r="AZ3951" s="75"/>
      <c r="BA3951" s="75"/>
    </row>
    <row r="3952" spans="48:53">
      <c r="AV3952" s="203"/>
      <c r="AW3952" s="75"/>
      <c r="AX3952" s="75"/>
      <c r="AY3952" s="94"/>
      <c r="AZ3952" s="75"/>
      <c r="BA3952" s="75"/>
    </row>
    <row r="3953" spans="48:53">
      <c r="AV3953" s="203"/>
      <c r="AW3953" s="75"/>
      <c r="AX3953" s="75"/>
      <c r="AY3953" s="94"/>
      <c r="AZ3953" s="75"/>
      <c r="BA3953" s="75"/>
    </row>
    <row r="3954" spans="48:53">
      <c r="AV3954" s="203"/>
      <c r="AW3954" s="75"/>
      <c r="AX3954" s="75"/>
      <c r="AY3954" s="94"/>
      <c r="AZ3954" s="75"/>
      <c r="BA3954" s="75"/>
    </row>
    <row r="3955" spans="48:53">
      <c r="AV3955" s="203"/>
      <c r="AW3955" s="75"/>
      <c r="AX3955" s="75"/>
      <c r="AY3955" s="94"/>
      <c r="AZ3955" s="75"/>
      <c r="BA3955" s="75"/>
    </row>
    <row r="3956" spans="48:53">
      <c r="AV3956" s="203"/>
      <c r="AW3956" s="75"/>
      <c r="AX3956" s="75"/>
      <c r="AY3956" s="94"/>
      <c r="AZ3956" s="75"/>
      <c r="BA3956" s="75"/>
    </row>
    <row r="3957" spans="48:53">
      <c r="AV3957" s="203"/>
      <c r="AW3957" s="75"/>
      <c r="AX3957" s="75"/>
      <c r="AY3957" s="94"/>
      <c r="AZ3957" s="75"/>
      <c r="BA3957" s="75"/>
    </row>
    <row r="3958" spans="48:53">
      <c r="AV3958" s="203"/>
      <c r="AW3958" s="75"/>
      <c r="AX3958" s="75"/>
      <c r="AY3958" s="94"/>
      <c r="AZ3958" s="75"/>
      <c r="BA3958" s="75"/>
    </row>
    <row r="3959" spans="48:53">
      <c r="AV3959" s="203"/>
      <c r="AW3959" s="75"/>
      <c r="AX3959" s="75"/>
      <c r="AY3959" s="94"/>
      <c r="AZ3959" s="75"/>
      <c r="BA3959" s="75"/>
    </row>
    <row r="3960" spans="48:53">
      <c r="AV3960" s="203"/>
      <c r="AW3960" s="75"/>
      <c r="AX3960" s="75"/>
      <c r="AY3960" s="94"/>
      <c r="AZ3960" s="75"/>
      <c r="BA3960" s="75"/>
    </row>
    <row r="3961" spans="48:53">
      <c r="AV3961" s="203"/>
      <c r="AW3961" s="75"/>
      <c r="AX3961" s="75"/>
      <c r="AY3961" s="94"/>
      <c r="AZ3961" s="75"/>
      <c r="BA3961" s="75"/>
    </row>
    <row r="3962" spans="48:53">
      <c r="AV3962" s="203"/>
      <c r="AW3962" s="75"/>
      <c r="AX3962" s="75"/>
      <c r="AY3962" s="94"/>
      <c r="AZ3962" s="75"/>
      <c r="BA3962" s="75"/>
    </row>
    <row r="3963" spans="48:53">
      <c r="AV3963" s="203"/>
      <c r="AW3963" s="75"/>
      <c r="AX3963" s="75"/>
      <c r="AY3963" s="94"/>
      <c r="AZ3963" s="75"/>
      <c r="BA3963" s="75"/>
    </row>
    <row r="3964" spans="48:53">
      <c r="AV3964" s="203"/>
      <c r="AW3964" s="75"/>
      <c r="AX3964" s="75"/>
      <c r="AY3964" s="94"/>
      <c r="AZ3964" s="75"/>
      <c r="BA3964" s="75"/>
    </row>
    <row r="3965" spans="48:53">
      <c r="AV3965" s="203"/>
      <c r="AW3965" s="75"/>
      <c r="AX3965" s="75"/>
      <c r="AY3965" s="94"/>
      <c r="AZ3965" s="75"/>
      <c r="BA3965" s="75"/>
    </row>
    <row r="3966" spans="48:53">
      <c r="AV3966" s="203"/>
      <c r="AW3966" s="75"/>
      <c r="AX3966" s="75"/>
      <c r="AY3966" s="94"/>
      <c r="AZ3966" s="75"/>
      <c r="BA3966" s="75"/>
    </row>
    <row r="3967" spans="48:53">
      <c r="AV3967" s="203"/>
      <c r="AW3967" s="75"/>
      <c r="AX3967" s="75"/>
      <c r="AY3967" s="94"/>
      <c r="AZ3967" s="75"/>
      <c r="BA3967" s="75"/>
    </row>
    <row r="3968" spans="48:53">
      <c r="AV3968" s="203"/>
      <c r="AW3968" s="75"/>
      <c r="AX3968" s="75"/>
      <c r="AY3968" s="94"/>
      <c r="AZ3968" s="75"/>
      <c r="BA3968" s="75"/>
    </row>
    <row r="3969" spans="48:53">
      <c r="AV3969" s="203"/>
      <c r="AW3969" s="75"/>
      <c r="AX3969" s="75"/>
      <c r="AY3969" s="94"/>
      <c r="AZ3969" s="75"/>
      <c r="BA3969" s="75"/>
    </row>
    <row r="3970" spans="48:53">
      <c r="AV3970" s="203"/>
      <c r="AW3970" s="75"/>
      <c r="AX3970" s="75"/>
      <c r="AY3970" s="94"/>
      <c r="AZ3970" s="75"/>
      <c r="BA3970" s="75"/>
    </row>
    <row r="3971" spans="48:53">
      <c r="AV3971" s="203"/>
      <c r="AW3971" s="75"/>
      <c r="AX3971" s="75"/>
      <c r="AY3971" s="94"/>
      <c r="AZ3971" s="75"/>
      <c r="BA3971" s="75"/>
    </row>
    <row r="3972" spans="48:53">
      <c r="AV3972" s="203"/>
      <c r="AW3972" s="75"/>
      <c r="AX3972" s="75"/>
      <c r="AY3972" s="94"/>
      <c r="AZ3972" s="75"/>
      <c r="BA3972" s="75"/>
    </row>
    <row r="3973" spans="48:53">
      <c r="AV3973" s="203"/>
      <c r="AW3973" s="75"/>
      <c r="AX3973" s="75"/>
      <c r="AY3973" s="94"/>
      <c r="AZ3973" s="75"/>
      <c r="BA3973" s="75"/>
    </row>
    <row r="3974" spans="48:53">
      <c r="AV3974" s="203"/>
      <c r="AW3974" s="75"/>
      <c r="AX3974" s="75"/>
      <c r="AY3974" s="94"/>
      <c r="AZ3974" s="75"/>
      <c r="BA3974" s="75"/>
    </row>
    <row r="3975" spans="48:53">
      <c r="AV3975" s="203"/>
      <c r="AW3975" s="75"/>
      <c r="AX3975" s="75"/>
      <c r="AY3975" s="94"/>
      <c r="AZ3975" s="75"/>
      <c r="BA3975" s="75"/>
    </row>
    <row r="3976" spans="48:53">
      <c r="AV3976" s="203"/>
      <c r="AW3976" s="75"/>
      <c r="AX3976" s="75"/>
      <c r="AY3976" s="94"/>
      <c r="AZ3976" s="75"/>
      <c r="BA3976" s="75"/>
    </row>
    <row r="3977" spans="48:53">
      <c r="AV3977" s="203"/>
      <c r="AW3977" s="75"/>
      <c r="AX3977" s="75"/>
      <c r="AY3977" s="94"/>
      <c r="AZ3977" s="75"/>
      <c r="BA3977" s="75"/>
    </row>
    <row r="3978" spans="48:53">
      <c r="AV3978" s="203"/>
      <c r="AW3978" s="75"/>
      <c r="AX3978" s="75"/>
      <c r="AY3978" s="94"/>
      <c r="AZ3978" s="75"/>
      <c r="BA3978" s="75"/>
    </row>
    <row r="3979" spans="48:53">
      <c r="AV3979" s="203"/>
      <c r="AW3979" s="75"/>
      <c r="AX3979" s="75"/>
      <c r="AY3979" s="94"/>
      <c r="AZ3979" s="75"/>
      <c r="BA3979" s="75"/>
    </row>
    <row r="3980" spans="48:53">
      <c r="AV3980" s="203"/>
      <c r="AW3980" s="75"/>
      <c r="AX3980" s="75"/>
      <c r="AY3980" s="94"/>
      <c r="AZ3980" s="75"/>
      <c r="BA3980" s="75"/>
    </row>
    <row r="3981" spans="48:53">
      <c r="AV3981" s="203"/>
      <c r="AW3981" s="75"/>
      <c r="AX3981" s="75"/>
      <c r="AY3981" s="94"/>
      <c r="AZ3981" s="75"/>
      <c r="BA3981" s="75"/>
    </row>
    <row r="3982" spans="48:53">
      <c r="AV3982" s="203"/>
      <c r="AW3982" s="75"/>
      <c r="AX3982" s="75"/>
      <c r="AY3982" s="94"/>
      <c r="AZ3982" s="75"/>
      <c r="BA3982" s="75"/>
    </row>
    <row r="3983" spans="48:53">
      <c r="AV3983" s="203"/>
      <c r="AW3983" s="75"/>
      <c r="AX3983" s="75"/>
      <c r="AY3983" s="94"/>
      <c r="AZ3983" s="75"/>
      <c r="BA3983" s="75"/>
    </row>
    <row r="3984" spans="48:53">
      <c r="AV3984" s="203"/>
      <c r="AW3984" s="75"/>
      <c r="AX3984" s="75"/>
      <c r="AY3984" s="94"/>
      <c r="AZ3984" s="75"/>
      <c r="BA3984" s="75"/>
    </row>
    <row r="3985" spans="48:53">
      <c r="AV3985" s="203"/>
      <c r="AW3985" s="75"/>
      <c r="AX3985" s="75"/>
      <c r="AY3985" s="94"/>
      <c r="AZ3985" s="75"/>
      <c r="BA3985" s="75"/>
    </row>
    <row r="3986" spans="48:53">
      <c r="AV3986" s="203"/>
      <c r="AW3986" s="75"/>
      <c r="AX3986" s="75"/>
      <c r="AY3986" s="94"/>
      <c r="AZ3986" s="75"/>
      <c r="BA3986" s="75"/>
    </row>
    <row r="3987" spans="48:53">
      <c r="AV3987" s="203"/>
      <c r="AW3987" s="75"/>
      <c r="AX3987" s="75"/>
      <c r="AY3987" s="94"/>
      <c r="AZ3987" s="75"/>
      <c r="BA3987" s="75"/>
    </row>
    <row r="3988" spans="48:53">
      <c r="AV3988" s="203"/>
      <c r="AW3988" s="75"/>
      <c r="AX3988" s="75"/>
      <c r="AY3988" s="94"/>
      <c r="AZ3988" s="75"/>
      <c r="BA3988" s="75"/>
    </row>
    <row r="3989" spans="48:53">
      <c r="AV3989" s="203"/>
      <c r="AW3989" s="75"/>
      <c r="AX3989" s="75"/>
      <c r="AY3989" s="94"/>
      <c r="AZ3989" s="75"/>
      <c r="BA3989" s="75"/>
    </row>
    <row r="3990" spans="48:53">
      <c r="AV3990" s="203"/>
      <c r="AW3990" s="75"/>
      <c r="AX3990" s="75"/>
      <c r="AY3990" s="94"/>
      <c r="AZ3990" s="75"/>
      <c r="BA3990" s="75"/>
    </row>
    <row r="3991" spans="48:53">
      <c r="AV3991" s="203"/>
      <c r="AW3991" s="75"/>
      <c r="AX3991" s="75"/>
      <c r="AY3991" s="94"/>
      <c r="AZ3991" s="75"/>
      <c r="BA3991" s="75"/>
    </row>
    <row r="3992" spans="48:53">
      <c r="AV3992" s="203"/>
      <c r="AW3992" s="75"/>
      <c r="AX3992" s="75"/>
      <c r="AY3992" s="94"/>
      <c r="AZ3992" s="75"/>
      <c r="BA3992" s="75"/>
    </row>
    <row r="3993" spans="48:53">
      <c r="AV3993" s="203"/>
      <c r="AW3993" s="75"/>
      <c r="AX3993" s="75"/>
      <c r="AY3993" s="94"/>
      <c r="AZ3993" s="75"/>
      <c r="BA3993" s="75"/>
    </row>
    <row r="3994" spans="48:53">
      <c r="AV3994" s="203"/>
      <c r="AW3994" s="75"/>
      <c r="AX3994" s="75"/>
      <c r="AY3994" s="94"/>
      <c r="AZ3994" s="75"/>
      <c r="BA3994" s="75"/>
    </row>
    <row r="3995" spans="48:53">
      <c r="AV3995" s="203"/>
      <c r="AW3995" s="75"/>
      <c r="AX3995" s="75"/>
      <c r="AY3995" s="94"/>
      <c r="AZ3995" s="75"/>
      <c r="BA3995" s="75"/>
    </row>
    <row r="3996" spans="48:53">
      <c r="AV3996" s="203"/>
      <c r="AW3996" s="75"/>
      <c r="AX3996" s="75"/>
      <c r="AY3996" s="94"/>
      <c r="AZ3996" s="75"/>
      <c r="BA3996" s="75"/>
    </row>
    <row r="3997" spans="48:53">
      <c r="AV3997" s="203"/>
      <c r="AW3997" s="75"/>
      <c r="AX3997" s="75"/>
      <c r="AY3997" s="94"/>
      <c r="AZ3997" s="75"/>
      <c r="BA3997" s="75"/>
    </row>
    <row r="3998" spans="48:53">
      <c r="AV3998" s="203"/>
      <c r="AW3998" s="75"/>
      <c r="AX3998" s="75"/>
      <c r="AY3998" s="94"/>
      <c r="AZ3998" s="75"/>
      <c r="BA3998" s="75"/>
    </row>
    <row r="3999" spans="48:53">
      <c r="AV3999" s="203"/>
      <c r="AW3999" s="75"/>
      <c r="AX3999" s="75"/>
      <c r="AY3999" s="94"/>
      <c r="AZ3999" s="75"/>
      <c r="BA3999" s="75"/>
    </row>
    <row r="4000" spans="48:53">
      <c r="AV4000" s="203"/>
      <c r="AW4000" s="75"/>
      <c r="AX4000" s="75"/>
      <c r="AY4000" s="94"/>
      <c r="AZ4000" s="75"/>
      <c r="BA4000" s="75"/>
    </row>
    <row r="4001" spans="48:53">
      <c r="AV4001" s="203"/>
      <c r="AW4001" s="75"/>
      <c r="AX4001" s="75"/>
      <c r="AY4001" s="94"/>
      <c r="AZ4001" s="75"/>
      <c r="BA4001" s="75"/>
    </row>
    <row r="4002" spans="48:53">
      <c r="AV4002" s="203"/>
      <c r="AW4002" s="75"/>
      <c r="AX4002" s="75"/>
      <c r="AY4002" s="94"/>
      <c r="AZ4002" s="75"/>
      <c r="BA4002" s="75"/>
    </row>
    <row r="4003" spans="48:53">
      <c r="AV4003" s="203"/>
      <c r="AW4003" s="75"/>
      <c r="AX4003" s="75"/>
      <c r="AY4003" s="94"/>
      <c r="AZ4003" s="75"/>
      <c r="BA4003" s="75"/>
    </row>
    <row r="4004" spans="48:53">
      <c r="AV4004" s="203"/>
      <c r="AW4004" s="75"/>
      <c r="AX4004" s="75"/>
      <c r="AY4004" s="94"/>
      <c r="AZ4004" s="75"/>
      <c r="BA4004" s="75"/>
    </row>
    <row r="4005" spans="48:53">
      <c r="AV4005" s="203"/>
      <c r="AW4005" s="75"/>
      <c r="AX4005" s="75"/>
      <c r="AY4005" s="94"/>
      <c r="AZ4005" s="75"/>
      <c r="BA4005" s="75"/>
    </row>
    <row r="4006" spans="48:53">
      <c r="AV4006" s="203"/>
      <c r="AW4006" s="75"/>
      <c r="AX4006" s="75"/>
      <c r="AY4006" s="94"/>
      <c r="AZ4006" s="75"/>
      <c r="BA4006" s="75"/>
    </row>
    <row r="4007" spans="48:53">
      <c r="AV4007" s="203"/>
      <c r="AW4007" s="75"/>
      <c r="AX4007" s="75"/>
      <c r="AY4007" s="94"/>
      <c r="AZ4007" s="75"/>
      <c r="BA4007" s="75"/>
    </row>
    <row r="4008" spans="48:53">
      <c r="AV4008" s="203"/>
      <c r="AW4008" s="75"/>
      <c r="AX4008" s="75"/>
      <c r="AY4008" s="94"/>
      <c r="AZ4008" s="75"/>
      <c r="BA4008" s="75"/>
    </row>
    <row r="4009" spans="48:53">
      <c r="AV4009" s="203"/>
      <c r="AW4009" s="75"/>
      <c r="AX4009" s="75"/>
      <c r="AY4009" s="94"/>
      <c r="AZ4009" s="75"/>
      <c r="BA4009" s="75"/>
    </row>
    <row r="4010" spans="48:53">
      <c r="AV4010" s="203"/>
      <c r="AW4010" s="75"/>
      <c r="AX4010" s="75"/>
      <c r="AY4010" s="94"/>
      <c r="AZ4010" s="75"/>
      <c r="BA4010" s="75"/>
    </row>
    <row r="4011" spans="48:53">
      <c r="AV4011" s="203"/>
      <c r="AW4011" s="75"/>
      <c r="AX4011" s="75"/>
      <c r="AY4011" s="94"/>
      <c r="AZ4011" s="75"/>
      <c r="BA4011" s="75"/>
    </row>
    <row r="4012" spans="48:53">
      <c r="AV4012" s="203"/>
      <c r="AW4012" s="75"/>
      <c r="AX4012" s="75"/>
      <c r="AY4012" s="94"/>
      <c r="AZ4012" s="75"/>
      <c r="BA4012" s="75"/>
    </row>
    <row r="4013" spans="48:53">
      <c r="AV4013" s="203"/>
      <c r="AW4013" s="75"/>
      <c r="AX4013" s="75"/>
      <c r="AY4013" s="94"/>
      <c r="AZ4013" s="75"/>
      <c r="BA4013" s="75"/>
    </row>
    <row r="4014" spans="48:53">
      <c r="AV4014" s="203"/>
      <c r="AW4014" s="75"/>
      <c r="AX4014" s="75"/>
      <c r="AY4014" s="94"/>
      <c r="AZ4014" s="75"/>
      <c r="BA4014" s="75"/>
    </row>
    <row r="4015" spans="48:53">
      <c r="AV4015" s="203"/>
      <c r="AW4015" s="75"/>
      <c r="AX4015" s="75"/>
      <c r="AY4015" s="94"/>
      <c r="AZ4015" s="75"/>
      <c r="BA4015" s="75"/>
    </row>
    <row r="4016" spans="48:53">
      <c r="AV4016" s="203"/>
      <c r="AW4016" s="75"/>
      <c r="AX4016" s="75"/>
      <c r="AY4016" s="94"/>
      <c r="AZ4016" s="75"/>
      <c r="BA4016" s="75"/>
    </row>
    <row r="4017" spans="48:53">
      <c r="AV4017" s="203"/>
      <c r="AW4017" s="75"/>
      <c r="AX4017" s="75"/>
      <c r="AY4017" s="94"/>
      <c r="AZ4017" s="75"/>
      <c r="BA4017" s="75"/>
    </row>
    <row r="4018" spans="48:53">
      <c r="AV4018" s="203"/>
      <c r="AW4018" s="75"/>
      <c r="AX4018" s="75"/>
      <c r="AY4018" s="94"/>
      <c r="AZ4018" s="75"/>
      <c r="BA4018" s="75"/>
    </row>
    <row r="4019" spans="48:53">
      <c r="AV4019" s="203"/>
      <c r="AW4019" s="75"/>
      <c r="AX4019" s="75"/>
      <c r="AY4019" s="94"/>
      <c r="AZ4019" s="75"/>
      <c r="BA4019" s="75"/>
    </row>
    <row r="4020" spans="48:53">
      <c r="AV4020" s="203"/>
      <c r="AW4020" s="75"/>
      <c r="AX4020" s="75"/>
      <c r="AY4020" s="94"/>
      <c r="AZ4020" s="75"/>
      <c r="BA4020" s="75"/>
    </row>
    <row r="4021" spans="48:53">
      <c r="AV4021" s="203"/>
      <c r="AW4021" s="75"/>
      <c r="AX4021" s="75"/>
      <c r="AY4021" s="94"/>
      <c r="AZ4021" s="75"/>
      <c r="BA4021" s="75"/>
    </row>
    <row r="4022" spans="48:53">
      <c r="AV4022" s="203"/>
      <c r="AW4022" s="75"/>
      <c r="AX4022" s="75"/>
      <c r="AY4022" s="94"/>
      <c r="AZ4022" s="75"/>
      <c r="BA4022" s="75"/>
    </row>
    <row r="4023" spans="48:53">
      <c r="AV4023" s="203"/>
      <c r="AW4023" s="75"/>
      <c r="AX4023" s="75"/>
      <c r="AY4023" s="94"/>
      <c r="AZ4023" s="75"/>
      <c r="BA4023" s="75"/>
    </row>
    <row r="4024" spans="48:53">
      <c r="AV4024" s="203"/>
      <c r="AW4024" s="75"/>
      <c r="AX4024" s="75"/>
      <c r="AY4024" s="94"/>
      <c r="AZ4024" s="75"/>
      <c r="BA4024" s="75"/>
    </row>
    <row r="4025" spans="48:53">
      <c r="AV4025" s="203"/>
      <c r="AW4025" s="75"/>
      <c r="AX4025" s="75"/>
      <c r="AY4025" s="94"/>
      <c r="AZ4025" s="75"/>
      <c r="BA4025" s="75"/>
    </row>
    <row r="4026" spans="48:53">
      <c r="AV4026" s="203"/>
      <c r="AW4026" s="75"/>
      <c r="AX4026" s="75"/>
      <c r="AY4026" s="94"/>
      <c r="AZ4026" s="75"/>
      <c r="BA4026" s="75"/>
    </row>
    <row r="4027" spans="48:53">
      <c r="AV4027" s="203"/>
      <c r="AW4027" s="75"/>
      <c r="AX4027" s="75"/>
      <c r="AY4027" s="94"/>
      <c r="AZ4027" s="75"/>
      <c r="BA4027" s="75"/>
    </row>
    <row r="4028" spans="48:53">
      <c r="AV4028" s="203"/>
      <c r="AW4028" s="75"/>
      <c r="AX4028" s="75"/>
      <c r="AY4028" s="94"/>
      <c r="AZ4028" s="75"/>
      <c r="BA4028" s="75"/>
    </row>
    <row r="4029" spans="48:53">
      <c r="AV4029" s="203"/>
      <c r="AW4029" s="75"/>
      <c r="AX4029" s="75"/>
      <c r="AY4029" s="94"/>
      <c r="AZ4029" s="75"/>
      <c r="BA4029" s="75"/>
    </row>
    <row r="4030" spans="48:53">
      <c r="AV4030" s="203"/>
      <c r="AW4030" s="75"/>
      <c r="AX4030" s="75"/>
      <c r="AY4030" s="94"/>
      <c r="AZ4030" s="75"/>
      <c r="BA4030" s="75"/>
    </row>
    <row r="4031" spans="48:53">
      <c r="AV4031" s="203"/>
      <c r="AW4031" s="75"/>
      <c r="AX4031" s="75"/>
      <c r="AY4031" s="94"/>
      <c r="AZ4031" s="75"/>
      <c r="BA4031" s="75"/>
    </row>
    <row r="4032" spans="48:53">
      <c r="AV4032" s="203"/>
      <c r="AW4032" s="75"/>
      <c r="AX4032" s="75"/>
      <c r="AY4032" s="94"/>
      <c r="AZ4032" s="75"/>
      <c r="BA4032" s="75"/>
    </row>
    <row r="4033" spans="48:53">
      <c r="AV4033" s="203"/>
      <c r="AW4033" s="75"/>
      <c r="AX4033" s="75"/>
      <c r="AY4033" s="94"/>
      <c r="AZ4033" s="75"/>
      <c r="BA4033" s="75"/>
    </row>
    <row r="4034" spans="48:53">
      <c r="AV4034" s="203"/>
      <c r="AW4034" s="75"/>
      <c r="AX4034" s="75"/>
      <c r="AY4034" s="94"/>
      <c r="AZ4034" s="75"/>
      <c r="BA4034" s="75"/>
    </row>
    <row r="4035" spans="48:53">
      <c r="AV4035" s="203"/>
      <c r="AW4035" s="75"/>
      <c r="AX4035" s="75"/>
      <c r="AY4035" s="94"/>
      <c r="AZ4035" s="75"/>
      <c r="BA4035" s="75"/>
    </row>
    <row r="4036" spans="48:53">
      <c r="AV4036" s="203"/>
      <c r="AW4036" s="75"/>
      <c r="AX4036" s="75"/>
      <c r="AY4036" s="94"/>
      <c r="AZ4036" s="75"/>
      <c r="BA4036" s="75"/>
    </row>
    <row r="4037" spans="48:53">
      <c r="AV4037" s="203"/>
      <c r="AW4037" s="75"/>
      <c r="AX4037" s="75"/>
      <c r="AY4037" s="94"/>
      <c r="AZ4037" s="75"/>
      <c r="BA4037" s="75"/>
    </row>
    <row r="4038" spans="48:53">
      <c r="AV4038" s="203"/>
      <c r="AW4038" s="75"/>
      <c r="AX4038" s="75"/>
      <c r="AY4038" s="94"/>
      <c r="AZ4038" s="75"/>
      <c r="BA4038" s="75"/>
    </row>
    <row r="4039" spans="48:53">
      <c r="AV4039" s="203"/>
      <c r="AW4039" s="75"/>
      <c r="AX4039" s="75"/>
      <c r="AY4039" s="94"/>
      <c r="AZ4039" s="75"/>
      <c r="BA4039" s="75"/>
    </row>
    <row r="4040" spans="48:53">
      <c r="AV4040" s="203"/>
      <c r="AW4040" s="75"/>
      <c r="AX4040" s="75"/>
      <c r="AY4040" s="94"/>
      <c r="AZ4040" s="75"/>
      <c r="BA4040" s="75"/>
    </row>
    <row r="4041" spans="48:53">
      <c r="AV4041" s="203"/>
      <c r="AW4041" s="75"/>
      <c r="AX4041" s="75"/>
      <c r="AY4041" s="94"/>
      <c r="AZ4041" s="75"/>
      <c r="BA4041" s="75"/>
    </row>
    <row r="4042" spans="48:53">
      <c r="AV4042" s="203"/>
      <c r="AW4042" s="75"/>
      <c r="AX4042" s="75"/>
      <c r="AY4042" s="94"/>
      <c r="AZ4042" s="75"/>
      <c r="BA4042" s="75"/>
    </row>
    <row r="4043" spans="48:53">
      <c r="AV4043" s="203"/>
      <c r="AW4043" s="75"/>
      <c r="AX4043" s="75"/>
      <c r="AY4043" s="94"/>
      <c r="AZ4043" s="75"/>
      <c r="BA4043" s="75"/>
    </row>
    <row r="4044" spans="48:53">
      <c r="AV4044" s="203"/>
      <c r="AW4044" s="75"/>
      <c r="AX4044" s="75"/>
      <c r="AY4044" s="94"/>
      <c r="AZ4044" s="75"/>
      <c r="BA4044" s="75"/>
    </row>
    <row r="4045" spans="48:53">
      <c r="AV4045" s="203"/>
      <c r="AW4045" s="75"/>
      <c r="AX4045" s="75"/>
      <c r="AY4045" s="94"/>
      <c r="AZ4045" s="75"/>
      <c r="BA4045" s="75"/>
    </row>
    <row r="4046" spans="48:53">
      <c r="AV4046" s="203"/>
      <c r="AW4046" s="75"/>
      <c r="AX4046" s="75"/>
      <c r="AY4046" s="94"/>
      <c r="AZ4046" s="75"/>
      <c r="BA4046" s="75"/>
    </row>
    <row r="4047" spans="48:53">
      <c r="AV4047" s="203"/>
      <c r="AW4047" s="75"/>
      <c r="AX4047" s="75"/>
      <c r="AY4047" s="94"/>
      <c r="AZ4047" s="75"/>
      <c r="BA4047" s="75"/>
    </row>
    <row r="4048" spans="48:53">
      <c r="AV4048" s="203"/>
      <c r="AW4048" s="75"/>
      <c r="AX4048" s="75"/>
      <c r="AY4048" s="94"/>
      <c r="AZ4048" s="75"/>
      <c r="BA4048" s="75"/>
    </row>
    <row r="4049" spans="48:53">
      <c r="AV4049" s="203"/>
      <c r="AW4049" s="75"/>
      <c r="AX4049" s="75"/>
      <c r="AY4049" s="94"/>
      <c r="AZ4049" s="75"/>
      <c r="BA4049" s="75"/>
    </row>
    <row r="4050" spans="48:53">
      <c r="AV4050" s="203"/>
      <c r="AW4050" s="75"/>
      <c r="AX4050" s="75"/>
      <c r="AY4050" s="94"/>
      <c r="AZ4050" s="75"/>
      <c r="BA4050" s="75"/>
    </row>
    <row r="4051" spans="48:53">
      <c r="AV4051" s="203"/>
      <c r="AW4051" s="75"/>
      <c r="AX4051" s="75"/>
      <c r="AY4051" s="94"/>
      <c r="AZ4051" s="75"/>
      <c r="BA4051" s="75"/>
    </row>
    <row r="4052" spans="48:53">
      <c r="AV4052" s="203"/>
      <c r="AW4052" s="75"/>
      <c r="AX4052" s="75"/>
      <c r="AY4052" s="94"/>
      <c r="AZ4052" s="75"/>
      <c r="BA4052" s="75"/>
    </row>
    <row r="4053" spans="48:53">
      <c r="AV4053" s="203"/>
      <c r="AW4053" s="75"/>
      <c r="AX4053" s="75"/>
      <c r="AY4053" s="94"/>
      <c r="AZ4053" s="75"/>
      <c r="BA4053" s="75"/>
    </row>
    <row r="4054" spans="48:53">
      <c r="AV4054" s="203"/>
      <c r="AW4054" s="75"/>
      <c r="AX4054" s="75"/>
      <c r="AY4054" s="94"/>
      <c r="AZ4054" s="75"/>
      <c r="BA4054" s="75"/>
    </row>
    <row r="4055" spans="48:53">
      <c r="AV4055" s="203"/>
      <c r="AW4055" s="75"/>
      <c r="AX4055" s="75"/>
      <c r="AY4055" s="94"/>
      <c r="AZ4055" s="75"/>
      <c r="BA4055" s="75"/>
    </row>
    <row r="4056" spans="48:53">
      <c r="AV4056" s="203"/>
      <c r="AW4056" s="75"/>
      <c r="AX4056" s="75"/>
      <c r="AY4056" s="94"/>
      <c r="AZ4056" s="75"/>
      <c r="BA4056" s="75"/>
    </row>
    <row r="4057" spans="48:53">
      <c r="AV4057" s="203"/>
      <c r="AW4057" s="75"/>
      <c r="AX4057" s="75"/>
      <c r="AY4057" s="94"/>
      <c r="AZ4057" s="75"/>
      <c r="BA4057" s="75"/>
    </row>
    <row r="4058" spans="48:53">
      <c r="AV4058" s="203"/>
      <c r="AW4058" s="75"/>
      <c r="AX4058" s="75"/>
      <c r="AY4058" s="94"/>
      <c r="AZ4058" s="75"/>
      <c r="BA4058" s="75"/>
    </row>
    <row r="4059" spans="48:53">
      <c r="AV4059" s="203"/>
      <c r="AW4059" s="75"/>
      <c r="AX4059" s="75"/>
      <c r="AY4059" s="94"/>
      <c r="AZ4059" s="75"/>
      <c r="BA4059" s="75"/>
    </row>
    <row r="4060" spans="48:53">
      <c r="AV4060" s="203"/>
      <c r="AW4060" s="75"/>
      <c r="AX4060" s="75"/>
      <c r="AY4060" s="94"/>
      <c r="AZ4060" s="75"/>
      <c r="BA4060" s="75"/>
    </row>
    <row r="4061" spans="48:53">
      <c r="AV4061" s="203"/>
      <c r="AW4061" s="75"/>
      <c r="AX4061" s="75"/>
      <c r="AY4061" s="94"/>
      <c r="AZ4061" s="75"/>
      <c r="BA4061" s="75"/>
    </row>
    <row r="4062" spans="48:53">
      <c r="AV4062" s="203"/>
      <c r="AW4062" s="75"/>
      <c r="AX4062" s="75"/>
      <c r="AY4062" s="94"/>
      <c r="AZ4062" s="75"/>
      <c r="BA4062" s="75"/>
    </row>
    <row r="4063" spans="48:53">
      <c r="AV4063" s="203"/>
      <c r="AW4063" s="75"/>
      <c r="AX4063" s="75"/>
      <c r="AY4063" s="94"/>
      <c r="AZ4063" s="75"/>
      <c r="BA4063" s="75"/>
    </row>
    <row r="4064" spans="48:53">
      <c r="AV4064" s="203"/>
      <c r="AW4064" s="75"/>
      <c r="AX4064" s="75"/>
      <c r="AY4064" s="94"/>
      <c r="AZ4064" s="75"/>
      <c r="BA4064" s="75"/>
    </row>
    <row r="4065" spans="48:53">
      <c r="AV4065" s="203"/>
      <c r="AW4065" s="75"/>
      <c r="AX4065" s="75"/>
      <c r="AY4065" s="94"/>
      <c r="AZ4065" s="75"/>
      <c r="BA4065" s="75"/>
    </row>
    <row r="4066" spans="48:53">
      <c r="AV4066" s="203"/>
      <c r="AW4066" s="75"/>
      <c r="AX4066" s="75"/>
      <c r="AY4066" s="94"/>
      <c r="AZ4066" s="75"/>
      <c r="BA4066" s="75"/>
    </row>
    <row r="4067" spans="48:53">
      <c r="AV4067" s="203"/>
      <c r="AW4067" s="75"/>
      <c r="AX4067" s="75"/>
      <c r="AY4067" s="94"/>
      <c r="AZ4067" s="75"/>
      <c r="BA4067" s="75"/>
    </row>
    <row r="4068" spans="48:53">
      <c r="AV4068" s="203"/>
      <c r="AW4068" s="75"/>
      <c r="AX4068" s="75"/>
      <c r="AY4068" s="94"/>
      <c r="AZ4068" s="75"/>
      <c r="BA4068" s="75"/>
    </row>
    <row r="4069" spans="48:53">
      <c r="AV4069" s="203"/>
      <c r="AW4069" s="75"/>
      <c r="AX4069" s="75"/>
      <c r="AY4069" s="94"/>
      <c r="AZ4069" s="75"/>
      <c r="BA4069" s="75"/>
    </row>
    <row r="4070" spans="48:53">
      <c r="AV4070" s="203"/>
      <c r="AW4070" s="75"/>
      <c r="AX4070" s="75"/>
      <c r="AY4070" s="94"/>
      <c r="AZ4070" s="75"/>
      <c r="BA4070" s="75"/>
    </row>
    <row r="4071" spans="48:53">
      <c r="AV4071" s="203"/>
      <c r="AW4071" s="75"/>
      <c r="AX4071" s="75"/>
      <c r="AY4071" s="94"/>
      <c r="AZ4071" s="75"/>
      <c r="BA4071" s="75"/>
    </row>
    <row r="4072" spans="48:53">
      <c r="AV4072" s="203"/>
      <c r="AW4072" s="75"/>
      <c r="AX4072" s="75"/>
      <c r="AY4072" s="94"/>
      <c r="AZ4072" s="75"/>
      <c r="BA4072" s="75"/>
    </row>
    <row r="4073" spans="48:53">
      <c r="AV4073" s="203"/>
      <c r="AW4073" s="75"/>
      <c r="AX4073" s="75"/>
      <c r="AY4073" s="94"/>
      <c r="AZ4073" s="75"/>
      <c r="BA4073" s="75"/>
    </row>
    <row r="4074" spans="48:53">
      <c r="AV4074" s="203"/>
      <c r="AW4074" s="75"/>
      <c r="AX4074" s="75"/>
      <c r="AY4074" s="94"/>
      <c r="AZ4074" s="75"/>
      <c r="BA4074" s="75"/>
    </row>
    <row r="4075" spans="48:53">
      <c r="AV4075" s="203"/>
      <c r="AW4075" s="75"/>
      <c r="AX4075" s="75"/>
      <c r="AY4075" s="94"/>
      <c r="AZ4075" s="75"/>
      <c r="BA4075" s="75"/>
    </row>
    <row r="4076" spans="48:53">
      <c r="AV4076" s="203"/>
      <c r="AW4076" s="75"/>
      <c r="AX4076" s="75"/>
      <c r="AY4076" s="94"/>
      <c r="AZ4076" s="75"/>
      <c r="BA4076" s="75"/>
    </row>
    <row r="4077" spans="48:53">
      <c r="AV4077" s="203"/>
      <c r="AW4077" s="75"/>
      <c r="AX4077" s="75"/>
      <c r="AY4077" s="94"/>
      <c r="AZ4077" s="75"/>
      <c r="BA4077" s="75"/>
    </row>
    <row r="4078" spans="48:53">
      <c r="AV4078" s="203"/>
      <c r="AW4078" s="75"/>
      <c r="AX4078" s="75"/>
      <c r="AY4078" s="94"/>
      <c r="AZ4078" s="75"/>
      <c r="BA4078" s="75"/>
    </row>
    <row r="4079" spans="48:53">
      <c r="AV4079" s="203"/>
      <c r="AW4079" s="75"/>
      <c r="AX4079" s="75"/>
      <c r="AY4079" s="94"/>
      <c r="AZ4079" s="75"/>
      <c r="BA4079" s="75"/>
    </row>
    <row r="4080" spans="48:53">
      <c r="AV4080" s="203"/>
      <c r="AW4080" s="75"/>
      <c r="AX4080" s="75"/>
      <c r="AY4080" s="94"/>
      <c r="AZ4080" s="75"/>
      <c r="BA4080" s="75"/>
    </row>
    <row r="4081" spans="48:53">
      <c r="AV4081" s="203"/>
      <c r="AW4081" s="75"/>
      <c r="AX4081" s="75"/>
      <c r="AY4081" s="94"/>
      <c r="AZ4081" s="75"/>
      <c r="BA4081" s="75"/>
    </row>
    <row r="4082" spans="48:53">
      <c r="AV4082" s="203"/>
      <c r="AW4082" s="75"/>
      <c r="AX4082" s="75"/>
      <c r="AY4082" s="94"/>
      <c r="AZ4082" s="75"/>
      <c r="BA4082" s="75"/>
    </row>
    <row r="4083" spans="48:53">
      <c r="AV4083" s="203"/>
      <c r="AW4083" s="75"/>
      <c r="AX4083" s="75"/>
      <c r="AY4083" s="94"/>
      <c r="AZ4083" s="75"/>
      <c r="BA4083" s="75"/>
    </row>
    <row r="4084" spans="48:53">
      <c r="AV4084" s="203"/>
      <c r="AW4084" s="75"/>
      <c r="AX4084" s="75"/>
      <c r="AY4084" s="94"/>
      <c r="AZ4084" s="75"/>
      <c r="BA4084" s="75"/>
    </row>
    <row r="4085" spans="48:53">
      <c r="AV4085" s="203"/>
      <c r="AW4085" s="75"/>
      <c r="AX4085" s="75"/>
      <c r="AY4085" s="94"/>
      <c r="AZ4085" s="75"/>
      <c r="BA4085" s="75"/>
    </row>
    <row r="4086" spans="48:53">
      <c r="AV4086" s="203"/>
      <c r="AW4086" s="75"/>
      <c r="AX4086" s="75"/>
      <c r="AY4086" s="94"/>
      <c r="AZ4086" s="75"/>
      <c r="BA4086" s="75"/>
    </row>
    <row r="4087" spans="48:53">
      <c r="AV4087" s="203"/>
      <c r="AW4087" s="75"/>
      <c r="AX4087" s="75"/>
      <c r="AY4087" s="94"/>
      <c r="AZ4087" s="75"/>
      <c r="BA4087" s="75"/>
    </row>
    <row r="4088" spans="48:53">
      <c r="AV4088" s="203"/>
      <c r="AW4088" s="75"/>
      <c r="AX4088" s="75"/>
      <c r="AY4088" s="94"/>
      <c r="AZ4088" s="75"/>
      <c r="BA4088" s="75"/>
    </row>
    <row r="4089" spans="48:53">
      <c r="AV4089" s="203"/>
      <c r="AW4089" s="75"/>
      <c r="AX4089" s="75"/>
      <c r="AY4089" s="94"/>
      <c r="AZ4089" s="75"/>
      <c r="BA4089" s="75"/>
    </row>
    <row r="4090" spans="48:53">
      <c r="AV4090" s="203"/>
      <c r="AW4090" s="75"/>
      <c r="AX4090" s="75"/>
      <c r="AY4090" s="94"/>
      <c r="AZ4090" s="75"/>
      <c r="BA4090" s="75"/>
    </row>
    <row r="4091" spans="48:53">
      <c r="AV4091" s="203"/>
      <c r="AW4091" s="75"/>
      <c r="AX4091" s="75"/>
      <c r="AY4091" s="94"/>
      <c r="AZ4091" s="75"/>
      <c r="BA4091" s="75"/>
    </row>
    <row r="4092" spans="48:53">
      <c r="AV4092" s="203"/>
      <c r="AW4092" s="75"/>
      <c r="AX4092" s="75"/>
      <c r="AY4092" s="94"/>
      <c r="AZ4092" s="75"/>
      <c r="BA4092" s="75"/>
    </row>
    <row r="4093" spans="48:53">
      <c r="AV4093" s="203"/>
      <c r="AW4093" s="75"/>
      <c r="AX4093" s="75"/>
      <c r="AY4093" s="94"/>
      <c r="AZ4093" s="75"/>
      <c r="BA4093" s="75"/>
    </row>
    <row r="4094" spans="48:53">
      <c r="AV4094" s="203"/>
      <c r="AW4094" s="75"/>
      <c r="AX4094" s="75"/>
      <c r="AY4094" s="94"/>
      <c r="AZ4094" s="75"/>
      <c r="BA4094" s="75"/>
    </row>
    <row r="4095" spans="48:53">
      <c r="AV4095" s="203"/>
      <c r="AW4095" s="75"/>
      <c r="AX4095" s="75"/>
      <c r="AY4095" s="94"/>
      <c r="AZ4095" s="75"/>
      <c r="BA4095" s="75"/>
    </row>
    <row r="4096" spans="48:53">
      <c r="AV4096" s="203"/>
      <c r="AW4096" s="75"/>
      <c r="AX4096" s="75"/>
      <c r="AY4096" s="94"/>
      <c r="AZ4096" s="75"/>
      <c r="BA4096" s="75"/>
    </row>
    <row r="4097" spans="48:53">
      <c r="AV4097" s="203"/>
      <c r="AW4097" s="75"/>
      <c r="AX4097" s="75"/>
      <c r="AY4097" s="94"/>
      <c r="AZ4097" s="75"/>
      <c r="BA4097" s="75"/>
    </row>
    <row r="4098" spans="48:53">
      <c r="AV4098" s="203"/>
      <c r="AW4098" s="75"/>
      <c r="AX4098" s="75"/>
      <c r="AY4098" s="94"/>
      <c r="AZ4098" s="75"/>
      <c r="BA4098" s="75"/>
    </row>
    <row r="4099" spans="48:53">
      <c r="AV4099" s="203"/>
      <c r="AW4099" s="75"/>
      <c r="AX4099" s="75"/>
      <c r="AY4099" s="94"/>
      <c r="AZ4099" s="75"/>
      <c r="BA4099" s="75"/>
    </row>
    <row r="4100" spans="48:53">
      <c r="AV4100" s="203"/>
      <c r="AW4100" s="75"/>
      <c r="AX4100" s="75"/>
      <c r="AY4100" s="94"/>
      <c r="AZ4100" s="75"/>
      <c r="BA4100" s="75"/>
    </row>
    <row r="4101" spans="48:53">
      <c r="AV4101" s="203"/>
      <c r="AW4101" s="75"/>
      <c r="AX4101" s="75"/>
      <c r="AY4101" s="94"/>
      <c r="AZ4101" s="75"/>
      <c r="BA4101" s="75"/>
    </row>
    <row r="4102" spans="48:53">
      <c r="AV4102" s="203"/>
      <c r="AW4102" s="75"/>
      <c r="AX4102" s="75"/>
      <c r="AY4102" s="94"/>
      <c r="AZ4102" s="75"/>
      <c r="BA4102" s="75"/>
    </row>
    <row r="4103" spans="48:53">
      <c r="AV4103" s="203"/>
      <c r="AW4103" s="75"/>
      <c r="AX4103" s="75"/>
      <c r="AY4103" s="94"/>
      <c r="AZ4103" s="75"/>
      <c r="BA4103" s="75"/>
    </row>
    <row r="4104" spans="48:53">
      <c r="AV4104" s="203"/>
      <c r="AW4104" s="75"/>
      <c r="AX4104" s="75"/>
      <c r="AY4104" s="94"/>
      <c r="AZ4104" s="75"/>
      <c r="BA4104" s="75"/>
    </row>
    <row r="4105" spans="48:53">
      <c r="AV4105" s="203"/>
      <c r="AW4105" s="75"/>
      <c r="AX4105" s="75"/>
      <c r="AY4105" s="94"/>
      <c r="AZ4105" s="75"/>
      <c r="BA4105" s="75"/>
    </row>
    <row r="4106" spans="48:53">
      <c r="AV4106" s="203"/>
      <c r="AW4106" s="75"/>
      <c r="AX4106" s="75"/>
      <c r="AY4106" s="94"/>
      <c r="AZ4106" s="75"/>
      <c r="BA4106" s="75"/>
    </row>
    <row r="4107" spans="48:53">
      <c r="AV4107" s="203"/>
      <c r="AW4107" s="75"/>
      <c r="AX4107" s="75"/>
      <c r="AY4107" s="94"/>
      <c r="AZ4107" s="75"/>
      <c r="BA4107" s="75"/>
    </row>
    <row r="4108" spans="48:53">
      <c r="AV4108" s="203"/>
      <c r="AW4108" s="75"/>
      <c r="AX4108" s="75"/>
      <c r="AY4108" s="94"/>
      <c r="AZ4108" s="75"/>
      <c r="BA4108" s="75"/>
    </row>
    <row r="4109" spans="48:53">
      <c r="AV4109" s="203"/>
      <c r="AW4109" s="75"/>
      <c r="AX4109" s="75"/>
      <c r="AY4109" s="94"/>
      <c r="AZ4109" s="75"/>
      <c r="BA4109" s="75"/>
    </row>
    <row r="4110" spans="48:53">
      <c r="AV4110" s="203"/>
      <c r="AW4110" s="75"/>
      <c r="AX4110" s="75"/>
      <c r="AY4110" s="94"/>
      <c r="AZ4110" s="75"/>
      <c r="BA4110" s="75"/>
    </row>
    <row r="4111" spans="48:53">
      <c r="AV4111" s="203"/>
      <c r="AW4111" s="75"/>
      <c r="AX4111" s="75"/>
      <c r="AY4111" s="94"/>
      <c r="AZ4111" s="75"/>
      <c r="BA4111" s="75"/>
    </row>
    <row r="4112" spans="48:53">
      <c r="AV4112" s="203"/>
      <c r="AW4112" s="75"/>
      <c r="AX4112" s="75"/>
      <c r="AY4112" s="94"/>
      <c r="AZ4112" s="75"/>
      <c r="BA4112" s="75"/>
    </row>
    <row r="4113" spans="48:53">
      <c r="AV4113" s="203"/>
      <c r="AW4113" s="75"/>
      <c r="AX4113" s="75"/>
      <c r="AY4113" s="94"/>
      <c r="AZ4113" s="75"/>
      <c r="BA4113" s="75"/>
    </row>
    <row r="4114" spans="48:53">
      <c r="AV4114" s="203"/>
      <c r="AW4114" s="75"/>
      <c r="AX4114" s="75"/>
      <c r="AY4114" s="94"/>
      <c r="AZ4114" s="75"/>
      <c r="BA4114" s="75"/>
    </row>
    <row r="4115" spans="48:53">
      <c r="AV4115" s="203"/>
      <c r="AW4115" s="75"/>
      <c r="AX4115" s="75"/>
      <c r="AY4115" s="94"/>
      <c r="AZ4115" s="75"/>
      <c r="BA4115" s="75"/>
    </row>
    <row r="4116" spans="48:53">
      <c r="AV4116" s="203"/>
      <c r="AW4116" s="75"/>
      <c r="AX4116" s="75"/>
      <c r="AY4116" s="94"/>
      <c r="AZ4116" s="75"/>
      <c r="BA4116" s="75"/>
    </row>
    <row r="4117" spans="48:53">
      <c r="AV4117" s="203"/>
      <c r="AW4117" s="75"/>
      <c r="AX4117" s="75"/>
      <c r="AY4117" s="94"/>
      <c r="AZ4117" s="75"/>
      <c r="BA4117" s="75"/>
    </row>
    <row r="4118" spans="48:53">
      <c r="AV4118" s="203"/>
      <c r="AW4118" s="75"/>
      <c r="AX4118" s="75"/>
      <c r="AY4118" s="94"/>
      <c r="AZ4118" s="75"/>
      <c r="BA4118" s="75"/>
    </row>
    <row r="4119" spans="48:53">
      <c r="AV4119" s="203"/>
      <c r="AW4119" s="75"/>
      <c r="AX4119" s="75"/>
      <c r="AY4119" s="94"/>
      <c r="AZ4119" s="75"/>
      <c r="BA4119" s="75"/>
    </row>
    <row r="4120" spans="48:53">
      <c r="AV4120" s="203"/>
      <c r="AW4120" s="75"/>
      <c r="AX4120" s="75"/>
      <c r="AY4120" s="94"/>
      <c r="AZ4120" s="75"/>
      <c r="BA4120" s="75"/>
    </row>
    <row r="4121" spans="48:53">
      <c r="AV4121" s="203"/>
      <c r="AW4121" s="75"/>
      <c r="AX4121" s="75"/>
      <c r="AY4121" s="94"/>
      <c r="AZ4121" s="75"/>
      <c r="BA4121" s="75"/>
    </row>
    <row r="4122" spans="48:53">
      <c r="AV4122" s="203"/>
      <c r="AW4122" s="75"/>
      <c r="AX4122" s="75"/>
      <c r="AY4122" s="94"/>
      <c r="AZ4122" s="75"/>
      <c r="BA4122" s="75"/>
    </row>
    <row r="4123" spans="48:53">
      <c r="AV4123" s="203"/>
      <c r="AW4123" s="75"/>
      <c r="AX4123" s="75"/>
      <c r="AY4123" s="94"/>
      <c r="AZ4123" s="75"/>
      <c r="BA4123" s="75"/>
    </row>
    <row r="4124" spans="48:53">
      <c r="AV4124" s="203"/>
      <c r="AW4124" s="75"/>
      <c r="AX4124" s="75"/>
      <c r="AY4124" s="94"/>
      <c r="AZ4124" s="75"/>
      <c r="BA4124" s="75"/>
    </row>
    <row r="4125" spans="48:53">
      <c r="AV4125" s="203"/>
      <c r="AW4125" s="75"/>
      <c r="AX4125" s="75"/>
      <c r="AY4125" s="94"/>
      <c r="AZ4125" s="75"/>
      <c r="BA4125" s="75"/>
    </row>
    <row r="4126" spans="48:53">
      <c r="AV4126" s="203"/>
      <c r="AW4126" s="75"/>
      <c r="AX4126" s="75"/>
      <c r="AY4126" s="94"/>
      <c r="AZ4126" s="75"/>
      <c r="BA4126" s="75"/>
    </row>
    <row r="4127" spans="48:53">
      <c r="AV4127" s="203"/>
      <c r="AW4127" s="75"/>
      <c r="AX4127" s="75"/>
      <c r="AY4127" s="94"/>
      <c r="AZ4127" s="75"/>
      <c r="BA4127" s="75"/>
    </row>
    <row r="4128" spans="48:53">
      <c r="AV4128" s="203"/>
      <c r="AW4128" s="75"/>
      <c r="AX4128" s="75"/>
      <c r="AY4128" s="94"/>
      <c r="AZ4128" s="75"/>
      <c r="BA4128" s="75"/>
    </row>
    <row r="4129" spans="48:53">
      <c r="AV4129" s="203"/>
      <c r="AW4129" s="75"/>
      <c r="AX4129" s="75"/>
      <c r="AY4129" s="94"/>
      <c r="AZ4129" s="75"/>
      <c r="BA4129" s="75"/>
    </row>
    <row r="4130" spans="48:53">
      <c r="AV4130" s="203"/>
      <c r="AW4130" s="75"/>
      <c r="AX4130" s="75"/>
      <c r="AY4130" s="94"/>
      <c r="AZ4130" s="75"/>
      <c r="BA4130" s="75"/>
    </row>
    <row r="4131" spans="48:53">
      <c r="AV4131" s="203"/>
      <c r="AW4131" s="75"/>
      <c r="AX4131" s="75"/>
      <c r="AY4131" s="94"/>
      <c r="AZ4131" s="75"/>
      <c r="BA4131" s="75"/>
    </row>
    <row r="4132" spans="48:53">
      <c r="AV4132" s="203"/>
      <c r="AW4132" s="75"/>
      <c r="AX4132" s="75"/>
      <c r="AY4132" s="94"/>
      <c r="AZ4132" s="75"/>
      <c r="BA4132" s="75"/>
    </row>
    <row r="4133" spans="48:53">
      <c r="AV4133" s="203"/>
      <c r="AW4133" s="75"/>
      <c r="AX4133" s="75"/>
      <c r="AY4133" s="94"/>
      <c r="AZ4133" s="75"/>
      <c r="BA4133" s="75"/>
    </row>
    <row r="4134" spans="48:53">
      <c r="AV4134" s="203"/>
      <c r="AW4134" s="75"/>
      <c r="AX4134" s="75"/>
      <c r="AY4134" s="94"/>
      <c r="AZ4134" s="75"/>
      <c r="BA4134" s="75"/>
    </row>
    <row r="4135" spans="48:53">
      <c r="AV4135" s="203"/>
      <c r="AW4135" s="75"/>
      <c r="AX4135" s="75"/>
      <c r="AY4135" s="94"/>
      <c r="AZ4135" s="75"/>
      <c r="BA4135" s="75"/>
    </row>
    <row r="4136" spans="48:53">
      <c r="AV4136" s="203"/>
      <c r="AW4136" s="75"/>
      <c r="AX4136" s="75"/>
      <c r="AY4136" s="94"/>
      <c r="AZ4136" s="75"/>
      <c r="BA4136" s="75"/>
    </row>
    <row r="4137" spans="48:53">
      <c r="AV4137" s="203"/>
      <c r="AW4137" s="75"/>
      <c r="AX4137" s="75"/>
      <c r="AY4137" s="94"/>
      <c r="AZ4137" s="75"/>
      <c r="BA4137" s="75"/>
    </row>
    <row r="4138" spans="48:53">
      <c r="AV4138" s="203"/>
      <c r="AW4138" s="75"/>
      <c r="AX4138" s="75"/>
      <c r="AY4138" s="94"/>
      <c r="AZ4138" s="75"/>
      <c r="BA4138" s="75"/>
    </row>
    <row r="4139" spans="48:53">
      <c r="AV4139" s="203"/>
      <c r="AW4139" s="75"/>
      <c r="AX4139" s="75"/>
      <c r="AY4139" s="94"/>
      <c r="AZ4139" s="75"/>
      <c r="BA4139" s="75"/>
    </row>
    <row r="4140" spans="48:53">
      <c r="AV4140" s="203"/>
      <c r="AW4140" s="75"/>
      <c r="AX4140" s="75"/>
      <c r="AY4140" s="94"/>
      <c r="AZ4140" s="75"/>
      <c r="BA4140" s="75"/>
    </row>
    <row r="4141" spans="48:53">
      <c r="AV4141" s="203"/>
      <c r="AW4141" s="75"/>
      <c r="AX4141" s="75"/>
      <c r="AY4141" s="94"/>
      <c r="AZ4141" s="75"/>
      <c r="BA4141" s="75"/>
    </row>
    <row r="4142" spans="48:53">
      <c r="AV4142" s="203"/>
      <c r="AW4142" s="75"/>
      <c r="AX4142" s="75"/>
      <c r="AY4142" s="94"/>
      <c r="AZ4142" s="75"/>
      <c r="BA4142" s="75"/>
    </row>
    <row r="4143" spans="48:53">
      <c r="AV4143" s="203"/>
      <c r="AW4143" s="75"/>
      <c r="AX4143" s="75"/>
      <c r="AY4143" s="94"/>
      <c r="AZ4143" s="75"/>
      <c r="BA4143" s="75"/>
    </row>
    <row r="4144" spans="48:53">
      <c r="AV4144" s="203"/>
      <c r="AW4144" s="75"/>
      <c r="AX4144" s="75"/>
      <c r="AY4144" s="94"/>
      <c r="AZ4144" s="75"/>
      <c r="BA4144" s="75"/>
    </row>
    <row r="4145" spans="48:53">
      <c r="AV4145" s="203"/>
      <c r="AW4145" s="75"/>
      <c r="AX4145" s="75"/>
      <c r="AY4145" s="94"/>
      <c r="AZ4145" s="75"/>
      <c r="BA4145" s="75"/>
    </row>
    <row r="4146" spans="48:53">
      <c r="AV4146" s="203"/>
      <c r="AW4146" s="75"/>
      <c r="AX4146" s="75"/>
      <c r="AY4146" s="94"/>
      <c r="AZ4146" s="75"/>
      <c r="BA4146" s="75"/>
    </row>
    <row r="4147" spans="48:53">
      <c r="AV4147" s="203"/>
      <c r="AW4147" s="75"/>
      <c r="AX4147" s="75"/>
      <c r="AY4147" s="94"/>
      <c r="AZ4147" s="75"/>
      <c r="BA4147" s="75"/>
    </row>
    <row r="4148" spans="48:53">
      <c r="AV4148" s="203"/>
      <c r="AW4148" s="75"/>
      <c r="AX4148" s="75"/>
      <c r="AY4148" s="94"/>
      <c r="AZ4148" s="75"/>
      <c r="BA4148" s="75"/>
    </row>
    <row r="4149" spans="48:53">
      <c r="AV4149" s="203"/>
      <c r="AW4149" s="75"/>
      <c r="AX4149" s="75"/>
      <c r="AY4149" s="94"/>
      <c r="AZ4149" s="75"/>
      <c r="BA4149" s="75"/>
    </row>
    <row r="4150" spans="48:53">
      <c r="AV4150" s="203"/>
      <c r="AW4150" s="75"/>
      <c r="AX4150" s="75"/>
      <c r="AY4150" s="94"/>
      <c r="AZ4150" s="75"/>
      <c r="BA4150" s="75"/>
    </row>
    <row r="4151" spans="48:53">
      <c r="AV4151" s="203"/>
      <c r="AW4151" s="75"/>
      <c r="AX4151" s="75"/>
      <c r="AY4151" s="94"/>
      <c r="AZ4151" s="75"/>
      <c r="BA4151" s="75"/>
    </row>
    <row r="4152" spans="48:53">
      <c r="AV4152" s="203"/>
      <c r="AW4152" s="75"/>
      <c r="AX4152" s="75"/>
      <c r="AY4152" s="94"/>
      <c r="AZ4152" s="75"/>
      <c r="BA4152" s="75"/>
    </row>
    <row r="4153" spans="48:53">
      <c r="AV4153" s="203"/>
      <c r="AW4153" s="75"/>
      <c r="AX4153" s="75"/>
      <c r="AY4153" s="94"/>
      <c r="AZ4153" s="75"/>
      <c r="BA4153" s="75"/>
    </row>
    <row r="4154" spans="48:53">
      <c r="AV4154" s="203"/>
      <c r="AW4154" s="75"/>
      <c r="AX4154" s="75"/>
      <c r="AY4154" s="94"/>
      <c r="AZ4154" s="75"/>
      <c r="BA4154" s="75"/>
    </row>
    <row r="4155" spans="48:53">
      <c r="AV4155" s="203"/>
      <c r="AW4155" s="75"/>
      <c r="AX4155" s="75"/>
      <c r="AY4155" s="94"/>
      <c r="AZ4155" s="75"/>
      <c r="BA4155" s="75"/>
    </row>
    <row r="4156" spans="48:53">
      <c r="AV4156" s="203"/>
      <c r="AW4156" s="75"/>
      <c r="AX4156" s="75"/>
      <c r="AY4156" s="94"/>
      <c r="AZ4156" s="75"/>
      <c r="BA4156" s="75"/>
    </row>
    <row r="4157" spans="48:53">
      <c r="AV4157" s="203"/>
      <c r="AW4157" s="75"/>
      <c r="AX4157" s="75"/>
      <c r="AY4157" s="94"/>
      <c r="AZ4157" s="75"/>
      <c r="BA4157" s="75"/>
    </row>
    <row r="4158" spans="48:53">
      <c r="AV4158" s="203"/>
      <c r="AW4158" s="75"/>
      <c r="AX4158" s="75"/>
      <c r="AY4158" s="94"/>
      <c r="AZ4158" s="75"/>
      <c r="BA4158" s="75"/>
    </row>
    <row r="4159" spans="48:53">
      <c r="AV4159" s="203"/>
      <c r="AW4159" s="75"/>
      <c r="AX4159" s="75"/>
      <c r="AY4159" s="94"/>
      <c r="AZ4159" s="75"/>
      <c r="BA4159" s="75"/>
    </row>
    <row r="4160" spans="48:53">
      <c r="AV4160" s="203"/>
      <c r="AW4160" s="75"/>
      <c r="AX4160" s="75"/>
      <c r="AY4160" s="94"/>
      <c r="AZ4160" s="75"/>
      <c r="BA4160" s="75"/>
    </row>
    <row r="4161" spans="48:53">
      <c r="AV4161" s="203"/>
      <c r="AW4161" s="75"/>
      <c r="AX4161" s="75"/>
      <c r="AY4161" s="94"/>
      <c r="AZ4161" s="75"/>
      <c r="BA4161" s="75"/>
    </row>
    <row r="4162" spans="48:53">
      <c r="AV4162" s="203"/>
      <c r="AW4162" s="75"/>
      <c r="AX4162" s="75"/>
      <c r="AY4162" s="94"/>
      <c r="AZ4162" s="75"/>
      <c r="BA4162" s="75"/>
    </row>
    <row r="4163" spans="48:53">
      <c r="AV4163" s="203"/>
      <c r="AW4163" s="75"/>
      <c r="AX4163" s="75"/>
      <c r="AY4163" s="94"/>
      <c r="AZ4163" s="75"/>
      <c r="BA4163" s="75"/>
    </row>
    <row r="4164" spans="48:53">
      <c r="AV4164" s="203"/>
      <c r="AW4164" s="75"/>
      <c r="AX4164" s="75"/>
      <c r="AY4164" s="94"/>
      <c r="AZ4164" s="75"/>
      <c r="BA4164" s="75"/>
    </row>
    <row r="4165" spans="48:53">
      <c r="AV4165" s="203"/>
      <c r="AW4165" s="75"/>
      <c r="AX4165" s="75"/>
      <c r="AY4165" s="94"/>
      <c r="AZ4165" s="75"/>
      <c r="BA4165" s="75"/>
    </row>
    <row r="4166" spans="48:53">
      <c r="AV4166" s="203"/>
      <c r="AW4166" s="75"/>
      <c r="AX4166" s="75"/>
      <c r="AY4166" s="94"/>
      <c r="AZ4166" s="75"/>
      <c r="BA4166" s="75"/>
    </row>
    <row r="4167" spans="48:53">
      <c r="AV4167" s="203"/>
      <c r="AW4167" s="75"/>
      <c r="AX4167" s="75"/>
      <c r="AY4167" s="94"/>
      <c r="AZ4167" s="75"/>
      <c r="BA4167" s="75"/>
    </row>
    <row r="4168" spans="48:53">
      <c r="AV4168" s="203"/>
      <c r="AW4168" s="75"/>
      <c r="AX4168" s="75"/>
      <c r="AY4168" s="94"/>
      <c r="AZ4168" s="75"/>
      <c r="BA4168" s="75"/>
    </row>
    <row r="4169" spans="48:53">
      <c r="AV4169" s="203"/>
      <c r="AW4169" s="75"/>
      <c r="AX4169" s="75"/>
      <c r="AY4169" s="94"/>
      <c r="AZ4169" s="75"/>
      <c r="BA4169" s="75"/>
    </row>
    <row r="4170" spans="48:53">
      <c r="AV4170" s="203"/>
      <c r="AW4170" s="75"/>
      <c r="AX4170" s="75"/>
      <c r="AY4170" s="94"/>
      <c r="AZ4170" s="75"/>
      <c r="BA4170" s="75"/>
    </row>
    <row r="4171" spans="48:53">
      <c r="AV4171" s="203"/>
      <c r="AW4171" s="75"/>
      <c r="AX4171" s="75"/>
      <c r="AY4171" s="94"/>
      <c r="AZ4171" s="75"/>
      <c r="BA4171" s="75"/>
    </row>
    <row r="4172" spans="48:53">
      <c r="AV4172" s="203"/>
      <c r="AW4172" s="75"/>
      <c r="AX4172" s="75"/>
      <c r="AY4172" s="94"/>
      <c r="AZ4172" s="75"/>
      <c r="BA4172" s="75"/>
    </row>
    <row r="4173" spans="48:53">
      <c r="AV4173" s="203"/>
      <c r="AW4173" s="75"/>
      <c r="AX4173" s="75"/>
      <c r="AY4173" s="94"/>
      <c r="AZ4173" s="75"/>
      <c r="BA4173" s="75"/>
    </row>
    <row r="4174" spans="48:53">
      <c r="AV4174" s="203"/>
      <c r="AW4174" s="75"/>
      <c r="AX4174" s="75"/>
      <c r="AY4174" s="94"/>
      <c r="AZ4174" s="75"/>
      <c r="BA4174" s="75"/>
    </row>
    <row r="4175" spans="48:53">
      <c r="AV4175" s="203"/>
      <c r="AW4175" s="75"/>
      <c r="AX4175" s="75"/>
      <c r="AY4175" s="94"/>
      <c r="AZ4175" s="75"/>
      <c r="BA4175" s="75"/>
    </row>
    <row r="4176" spans="48:53">
      <c r="AV4176" s="203"/>
      <c r="AW4176" s="75"/>
      <c r="AX4176" s="75"/>
      <c r="AY4176" s="94"/>
      <c r="AZ4176" s="75"/>
      <c r="BA4176" s="75"/>
    </row>
    <row r="4177" spans="48:53">
      <c r="AV4177" s="203"/>
      <c r="AW4177" s="75"/>
      <c r="AX4177" s="75"/>
      <c r="AY4177" s="94"/>
      <c r="AZ4177" s="75"/>
      <c r="BA4177" s="75"/>
    </row>
    <row r="4178" spans="48:53">
      <c r="AV4178" s="203"/>
      <c r="AW4178" s="75"/>
      <c r="AX4178" s="75"/>
      <c r="AY4178" s="94"/>
      <c r="AZ4178" s="75"/>
      <c r="BA4178" s="75"/>
    </row>
    <row r="4179" spans="48:53">
      <c r="AV4179" s="203"/>
      <c r="AW4179" s="75"/>
      <c r="AX4179" s="75"/>
      <c r="AY4179" s="94"/>
      <c r="AZ4179" s="75"/>
      <c r="BA4179" s="75"/>
    </row>
    <row r="4180" spans="48:53">
      <c r="AV4180" s="203"/>
      <c r="AW4180" s="75"/>
      <c r="AX4180" s="75"/>
      <c r="AY4180" s="94"/>
      <c r="AZ4180" s="75"/>
      <c r="BA4180" s="75"/>
    </row>
    <row r="4181" spans="48:53">
      <c r="AV4181" s="203"/>
      <c r="AW4181" s="75"/>
      <c r="AX4181" s="75"/>
      <c r="AY4181" s="94"/>
      <c r="AZ4181" s="75"/>
      <c r="BA4181" s="75"/>
    </row>
    <row r="4182" spans="48:53">
      <c r="AV4182" s="203"/>
      <c r="AW4182" s="75"/>
      <c r="AX4182" s="75"/>
      <c r="AY4182" s="94"/>
      <c r="AZ4182" s="75"/>
      <c r="BA4182" s="75"/>
    </row>
    <row r="4183" spans="48:53">
      <c r="AV4183" s="203"/>
      <c r="AW4183" s="75"/>
      <c r="AX4183" s="75"/>
      <c r="AY4183" s="94"/>
      <c r="AZ4183" s="75"/>
      <c r="BA4183" s="75"/>
    </row>
    <row r="4184" spans="48:53">
      <c r="AV4184" s="203"/>
      <c r="AW4184" s="75"/>
      <c r="AX4184" s="75"/>
      <c r="AY4184" s="94"/>
      <c r="AZ4184" s="75"/>
      <c r="BA4184" s="75"/>
    </row>
    <row r="4185" spans="48:53">
      <c r="AV4185" s="203"/>
      <c r="AW4185" s="75"/>
      <c r="AX4185" s="75"/>
      <c r="AY4185" s="94"/>
      <c r="AZ4185" s="75"/>
      <c r="BA4185" s="75"/>
    </row>
    <row r="4186" spans="48:53">
      <c r="AV4186" s="203"/>
      <c r="AW4186" s="75"/>
      <c r="AX4186" s="75"/>
      <c r="AY4186" s="94"/>
      <c r="AZ4186" s="75"/>
      <c r="BA4186" s="75"/>
    </row>
    <row r="4187" spans="48:53">
      <c r="AV4187" s="203"/>
      <c r="AW4187" s="75"/>
      <c r="AX4187" s="75"/>
      <c r="AY4187" s="94"/>
      <c r="AZ4187" s="75"/>
      <c r="BA4187" s="75"/>
    </row>
    <row r="4188" spans="48:53">
      <c r="AV4188" s="203"/>
      <c r="AW4188" s="75"/>
      <c r="AX4188" s="75"/>
      <c r="AY4188" s="94"/>
      <c r="AZ4188" s="75"/>
      <c r="BA4188" s="75"/>
    </row>
    <row r="4189" spans="48:53">
      <c r="AV4189" s="203"/>
      <c r="AW4189" s="75"/>
      <c r="AX4189" s="75"/>
      <c r="AY4189" s="94"/>
      <c r="AZ4189" s="75"/>
      <c r="BA4189" s="75"/>
    </row>
    <row r="4190" spans="48:53">
      <c r="AV4190" s="203"/>
      <c r="AW4190" s="75"/>
      <c r="AX4190" s="75"/>
      <c r="AY4190" s="94"/>
      <c r="AZ4190" s="75"/>
      <c r="BA4190" s="75"/>
    </row>
    <row r="4191" spans="48:53">
      <c r="AV4191" s="203"/>
      <c r="AW4191" s="75"/>
      <c r="AX4191" s="75"/>
      <c r="AY4191" s="94"/>
      <c r="AZ4191" s="75"/>
      <c r="BA4191" s="75"/>
    </row>
    <row r="4192" spans="48:53">
      <c r="AV4192" s="203"/>
      <c r="AW4192" s="75"/>
      <c r="AX4192" s="75"/>
      <c r="AY4192" s="94"/>
      <c r="AZ4192" s="75"/>
      <c r="BA4192" s="75"/>
    </row>
    <row r="4193" spans="48:53">
      <c r="AV4193" s="203"/>
      <c r="AW4193" s="75"/>
      <c r="AX4193" s="75"/>
      <c r="AY4193" s="94"/>
      <c r="AZ4193" s="75"/>
      <c r="BA4193" s="75"/>
    </row>
    <row r="4194" spans="48:53">
      <c r="AV4194" s="203"/>
      <c r="AW4194" s="75"/>
      <c r="AX4194" s="75"/>
      <c r="AY4194" s="94"/>
      <c r="AZ4194" s="75"/>
      <c r="BA4194" s="75"/>
    </row>
    <row r="4195" spans="48:53">
      <c r="AV4195" s="203"/>
      <c r="AW4195" s="75"/>
      <c r="AX4195" s="75"/>
      <c r="AY4195" s="94"/>
      <c r="AZ4195" s="75"/>
      <c r="BA4195" s="75"/>
    </row>
    <row r="4196" spans="48:53">
      <c r="AV4196" s="203"/>
      <c r="AW4196" s="75"/>
      <c r="AX4196" s="75"/>
      <c r="AY4196" s="94"/>
      <c r="AZ4196" s="75"/>
      <c r="BA4196" s="75"/>
    </row>
    <row r="4197" spans="48:53">
      <c r="AV4197" s="203"/>
      <c r="AW4197" s="75"/>
      <c r="AX4197" s="75"/>
      <c r="AY4197" s="94"/>
      <c r="AZ4197" s="75"/>
      <c r="BA4197" s="75"/>
    </row>
    <row r="4198" spans="48:53">
      <c r="AV4198" s="203"/>
      <c r="AW4198" s="75"/>
      <c r="AX4198" s="75"/>
      <c r="AY4198" s="94"/>
      <c r="AZ4198" s="75"/>
      <c r="BA4198" s="75"/>
    </row>
    <row r="4199" spans="48:53">
      <c r="AV4199" s="203"/>
      <c r="AW4199" s="75"/>
      <c r="AX4199" s="75"/>
      <c r="AY4199" s="94"/>
      <c r="AZ4199" s="75"/>
      <c r="BA4199" s="75"/>
    </row>
    <row r="4200" spans="48:53">
      <c r="AV4200" s="203"/>
      <c r="AW4200" s="75"/>
      <c r="AX4200" s="75"/>
      <c r="AY4200" s="94"/>
      <c r="AZ4200" s="75"/>
      <c r="BA4200" s="75"/>
    </row>
    <row r="4201" spans="48:53">
      <c r="AV4201" s="203"/>
      <c r="AW4201" s="75"/>
      <c r="AX4201" s="75"/>
      <c r="AY4201" s="94"/>
      <c r="AZ4201" s="75"/>
      <c r="BA4201" s="75"/>
    </row>
    <row r="4202" spans="48:53">
      <c r="AV4202" s="203"/>
      <c r="AW4202" s="75"/>
      <c r="AX4202" s="75"/>
      <c r="AY4202" s="94"/>
      <c r="AZ4202" s="75"/>
      <c r="BA4202" s="75"/>
    </row>
    <row r="4203" spans="48:53">
      <c r="AV4203" s="203"/>
      <c r="AW4203" s="75"/>
      <c r="AX4203" s="75"/>
      <c r="AY4203" s="94"/>
      <c r="AZ4203" s="75"/>
      <c r="BA4203" s="75"/>
    </row>
    <row r="4204" spans="48:53">
      <c r="AV4204" s="203"/>
      <c r="AW4204" s="75"/>
      <c r="AX4204" s="75"/>
      <c r="AY4204" s="94"/>
      <c r="AZ4204" s="75"/>
      <c r="BA4204" s="75"/>
    </row>
    <row r="4205" spans="48:53">
      <c r="AV4205" s="203"/>
      <c r="AW4205" s="75"/>
      <c r="AX4205" s="75"/>
      <c r="AY4205" s="94"/>
      <c r="AZ4205" s="75"/>
      <c r="BA4205" s="75"/>
    </row>
    <row r="4206" spans="48:53">
      <c r="AV4206" s="203"/>
      <c r="AW4206" s="75"/>
      <c r="AX4206" s="75"/>
      <c r="AY4206" s="94"/>
      <c r="AZ4206" s="75"/>
      <c r="BA4206" s="75"/>
    </row>
    <row r="4207" spans="48:53">
      <c r="AV4207" s="203"/>
      <c r="AW4207" s="75"/>
      <c r="AX4207" s="75"/>
      <c r="AY4207" s="94"/>
      <c r="AZ4207" s="75"/>
      <c r="BA4207" s="75"/>
    </row>
    <row r="4208" spans="48:53">
      <c r="AV4208" s="203"/>
      <c r="AW4208" s="75"/>
      <c r="AX4208" s="75"/>
      <c r="AY4208" s="94"/>
      <c r="AZ4208" s="75"/>
      <c r="BA4208" s="75"/>
    </row>
    <row r="4209" spans="48:53">
      <c r="AV4209" s="203"/>
      <c r="AW4209" s="75"/>
      <c r="AX4209" s="75"/>
      <c r="AY4209" s="94"/>
      <c r="AZ4209" s="75"/>
      <c r="BA4209" s="75"/>
    </row>
    <row r="4210" spans="48:53">
      <c r="AV4210" s="203"/>
      <c r="AW4210" s="75"/>
      <c r="AX4210" s="75"/>
      <c r="AY4210" s="94"/>
      <c r="AZ4210" s="75"/>
      <c r="BA4210" s="75"/>
    </row>
    <row r="4211" spans="48:53">
      <c r="AV4211" s="203"/>
      <c r="AW4211" s="75"/>
      <c r="AX4211" s="75"/>
      <c r="AY4211" s="94"/>
      <c r="AZ4211" s="75"/>
      <c r="BA4211" s="75"/>
    </row>
    <row r="4212" spans="48:53">
      <c r="AV4212" s="203"/>
      <c r="AW4212" s="75"/>
      <c r="AX4212" s="75"/>
      <c r="AY4212" s="94"/>
      <c r="AZ4212" s="75"/>
      <c r="BA4212" s="75"/>
    </row>
    <row r="4213" spans="48:53">
      <c r="AV4213" s="203"/>
      <c r="AW4213" s="75"/>
      <c r="AX4213" s="75"/>
      <c r="AY4213" s="94"/>
      <c r="AZ4213" s="75"/>
      <c r="BA4213" s="75"/>
    </row>
    <row r="4214" spans="48:53">
      <c r="AV4214" s="203"/>
      <c r="AW4214" s="75"/>
      <c r="AX4214" s="75"/>
      <c r="AY4214" s="94"/>
      <c r="AZ4214" s="75"/>
      <c r="BA4214" s="75"/>
    </row>
    <row r="4215" spans="48:53">
      <c r="AV4215" s="203"/>
      <c r="AW4215" s="75"/>
      <c r="AX4215" s="75"/>
      <c r="AY4215" s="94"/>
      <c r="AZ4215" s="75"/>
      <c r="BA4215" s="75"/>
    </row>
    <row r="4216" spans="48:53">
      <c r="AV4216" s="203"/>
      <c r="AW4216" s="75"/>
      <c r="AX4216" s="75"/>
      <c r="AY4216" s="94"/>
      <c r="AZ4216" s="75"/>
      <c r="BA4216" s="75"/>
    </row>
    <row r="4217" spans="48:53">
      <c r="AV4217" s="203"/>
      <c r="AW4217" s="75"/>
      <c r="AX4217" s="75"/>
      <c r="AY4217" s="94"/>
      <c r="AZ4217" s="75"/>
      <c r="BA4217" s="75"/>
    </row>
    <row r="4218" spans="48:53">
      <c r="AV4218" s="203"/>
      <c r="AW4218" s="75"/>
      <c r="AX4218" s="75"/>
      <c r="AY4218" s="94"/>
      <c r="AZ4218" s="75"/>
      <c r="BA4218" s="75"/>
    </row>
    <row r="4219" spans="48:53">
      <c r="AV4219" s="203"/>
      <c r="AW4219" s="75"/>
      <c r="AX4219" s="75"/>
      <c r="AY4219" s="94"/>
      <c r="AZ4219" s="75"/>
      <c r="BA4219" s="75"/>
    </row>
    <row r="4220" spans="48:53">
      <c r="AV4220" s="203"/>
      <c r="AW4220" s="75"/>
      <c r="AX4220" s="75"/>
      <c r="AY4220" s="94"/>
      <c r="AZ4220" s="75"/>
      <c r="BA4220" s="75"/>
    </row>
    <row r="4221" spans="48:53">
      <c r="AV4221" s="203"/>
      <c r="AW4221" s="75"/>
      <c r="AX4221" s="75"/>
      <c r="AY4221" s="94"/>
      <c r="AZ4221" s="75"/>
      <c r="BA4221" s="75"/>
    </row>
    <row r="4222" spans="48:53">
      <c r="AV4222" s="203"/>
      <c r="AW4222" s="75"/>
      <c r="AX4222" s="75"/>
      <c r="AY4222" s="94"/>
      <c r="AZ4222" s="75"/>
      <c r="BA4222" s="75"/>
    </row>
    <row r="4223" spans="48:53">
      <c r="AV4223" s="203"/>
      <c r="AW4223" s="75"/>
      <c r="AX4223" s="75"/>
      <c r="AY4223" s="94"/>
      <c r="AZ4223" s="75"/>
      <c r="BA4223" s="75"/>
    </row>
    <row r="4224" spans="48:53">
      <c r="AV4224" s="203"/>
      <c r="AW4224" s="75"/>
      <c r="AX4224" s="75"/>
      <c r="AY4224" s="94"/>
      <c r="AZ4224" s="75"/>
      <c r="BA4224" s="75"/>
    </row>
    <row r="4225" spans="48:53">
      <c r="AV4225" s="203"/>
      <c r="AW4225" s="75"/>
      <c r="AX4225" s="75"/>
      <c r="AY4225" s="94"/>
      <c r="AZ4225" s="75"/>
      <c r="BA4225" s="75"/>
    </row>
    <row r="4226" spans="48:53">
      <c r="AV4226" s="203"/>
      <c r="AW4226" s="75"/>
      <c r="AX4226" s="75"/>
      <c r="AY4226" s="94"/>
      <c r="AZ4226" s="75"/>
      <c r="BA4226" s="75"/>
    </row>
    <row r="4227" spans="48:53">
      <c r="AV4227" s="203"/>
      <c r="AW4227" s="75"/>
      <c r="AX4227" s="75"/>
      <c r="AY4227" s="94"/>
      <c r="AZ4227" s="75"/>
      <c r="BA4227" s="75"/>
    </row>
    <row r="4228" spans="48:53">
      <c r="AV4228" s="203"/>
      <c r="AW4228" s="75"/>
      <c r="AX4228" s="75"/>
      <c r="AY4228" s="94"/>
      <c r="AZ4228" s="75"/>
      <c r="BA4228" s="75"/>
    </row>
    <row r="4229" spans="48:53">
      <c r="AV4229" s="203"/>
      <c r="AW4229" s="75"/>
      <c r="AX4229" s="75"/>
      <c r="AY4229" s="94"/>
      <c r="AZ4229" s="75"/>
      <c r="BA4229" s="75"/>
    </row>
    <row r="4230" spans="48:53">
      <c r="AV4230" s="203"/>
      <c r="AW4230" s="75"/>
      <c r="AX4230" s="75"/>
      <c r="AY4230" s="94"/>
      <c r="AZ4230" s="75"/>
      <c r="BA4230" s="75"/>
    </row>
    <row r="4231" spans="48:53">
      <c r="AV4231" s="203"/>
      <c r="AW4231" s="75"/>
      <c r="AX4231" s="75"/>
      <c r="AY4231" s="94"/>
      <c r="AZ4231" s="75"/>
      <c r="BA4231" s="75"/>
    </row>
    <row r="4232" spans="48:53">
      <c r="AV4232" s="203"/>
      <c r="AW4232" s="75"/>
      <c r="AX4232" s="75"/>
      <c r="AY4232" s="94"/>
      <c r="AZ4232" s="75"/>
      <c r="BA4232" s="75"/>
    </row>
    <row r="4233" spans="48:53">
      <c r="AV4233" s="203"/>
      <c r="AW4233" s="75"/>
      <c r="AX4233" s="75"/>
      <c r="AY4233" s="94"/>
      <c r="AZ4233" s="75"/>
      <c r="BA4233" s="75"/>
    </row>
    <row r="4234" spans="48:53">
      <c r="AV4234" s="203"/>
      <c r="AW4234" s="75"/>
      <c r="AX4234" s="75"/>
      <c r="AY4234" s="94"/>
      <c r="AZ4234" s="75"/>
      <c r="BA4234" s="75"/>
    </row>
    <row r="4235" spans="48:53">
      <c r="AV4235" s="203"/>
      <c r="AW4235" s="75"/>
      <c r="AX4235" s="75"/>
      <c r="AY4235" s="94"/>
      <c r="AZ4235" s="75"/>
      <c r="BA4235" s="75"/>
    </row>
    <row r="4236" spans="48:53">
      <c r="AV4236" s="203"/>
      <c r="AW4236" s="75"/>
      <c r="AX4236" s="75"/>
      <c r="AY4236" s="94"/>
      <c r="AZ4236" s="75"/>
      <c r="BA4236" s="75"/>
    </row>
    <row r="4237" spans="48:53">
      <c r="AV4237" s="203"/>
      <c r="AW4237" s="75"/>
      <c r="AX4237" s="75"/>
      <c r="AY4237" s="94"/>
      <c r="AZ4237" s="75"/>
      <c r="BA4237" s="75"/>
    </row>
    <row r="4238" spans="48:53">
      <c r="AV4238" s="203"/>
      <c r="AW4238" s="75"/>
      <c r="AX4238" s="75"/>
      <c r="AY4238" s="94"/>
      <c r="AZ4238" s="75"/>
      <c r="BA4238" s="75"/>
    </row>
    <row r="4239" spans="48:53">
      <c r="AV4239" s="203"/>
      <c r="AW4239" s="75"/>
      <c r="AX4239" s="75"/>
      <c r="AY4239" s="94"/>
      <c r="AZ4239" s="75"/>
      <c r="BA4239" s="75"/>
    </row>
    <row r="4240" spans="48:53">
      <c r="AV4240" s="203"/>
      <c r="AW4240" s="75"/>
      <c r="AX4240" s="75"/>
      <c r="AY4240" s="94"/>
      <c r="AZ4240" s="75"/>
      <c r="BA4240" s="75"/>
    </row>
    <row r="4241" spans="48:53">
      <c r="AV4241" s="203"/>
      <c r="AW4241" s="75"/>
      <c r="AX4241" s="75"/>
      <c r="AY4241" s="94"/>
      <c r="AZ4241" s="75"/>
      <c r="BA4241" s="75"/>
    </row>
    <row r="4242" spans="48:53">
      <c r="AV4242" s="203"/>
      <c r="AW4242" s="75"/>
      <c r="AX4242" s="75"/>
      <c r="AY4242" s="94"/>
      <c r="AZ4242" s="75"/>
      <c r="BA4242" s="75"/>
    </row>
    <row r="4243" spans="48:53">
      <c r="AV4243" s="203"/>
      <c r="AW4243" s="75"/>
      <c r="AX4243" s="75"/>
      <c r="AY4243" s="94"/>
      <c r="AZ4243" s="75"/>
      <c r="BA4243" s="75"/>
    </row>
    <row r="4244" spans="48:53">
      <c r="AV4244" s="203"/>
      <c r="AW4244" s="75"/>
      <c r="AX4244" s="75"/>
      <c r="AY4244" s="94"/>
      <c r="AZ4244" s="75"/>
      <c r="BA4244" s="75"/>
    </row>
    <row r="4245" spans="48:53">
      <c r="AV4245" s="203"/>
      <c r="AW4245" s="75"/>
      <c r="AX4245" s="75"/>
      <c r="AY4245" s="94"/>
      <c r="AZ4245" s="75"/>
      <c r="BA4245" s="75"/>
    </row>
    <row r="4246" spans="48:53">
      <c r="AV4246" s="203"/>
      <c r="AW4246" s="75"/>
      <c r="AX4246" s="75"/>
      <c r="AY4246" s="94"/>
      <c r="AZ4246" s="75"/>
      <c r="BA4246" s="75"/>
    </row>
    <row r="4247" spans="48:53">
      <c r="AV4247" s="203"/>
      <c r="AW4247" s="75"/>
      <c r="AX4247" s="75"/>
      <c r="AY4247" s="94"/>
      <c r="AZ4247" s="75"/>
      <c r="BA4247" s="75"/>
    </row>
    <row r="4248" spans="48:53">
      <c r="AV4248" s="203"/>
      <c r="AW4248" s="75"/>
      <c r="AX4248" s="75"/>
      <c r="AY4248" s="94"/>
      <c r="AZ4248" s="75"/>
      <c r="BA4248" s="75"/>
    </row>
    <row r="4249" spans="48:53">
      <c r="AV4249" s="203"/>
      <c r="AW4249" s="75"/>
      <c r="AX4249" s="75"/>
      <c r="AY4249" s="94"/>
      <c r="AZ4249" s="75"/>
      <c r="BA4249" s="75"/>
    </row>
    <row r="4250" spans="48:53">
      <c r="AV4250" s="203"/>
      <c r="AW4250" s="75"/>
      <c r="AX4250" s="75"/>
      <c r="AY4250" s="94"/>
      <c r="AZ4250" s="75"/>
      <c r="BA4250" s="75"/>
    </row>
    <row r="4251" spans="48:53">
      <c r="AV4251" s="203"/>
      <c r="AW4251" s="75"/>
      <c r="AX4251" s="75"/>
      <c r="AY4251" s="94"/>
      <c r="AZ4251" s="75"/>
      <c r="BA4251" s="75"/>
    </row>
    <row r="4252" spans="48:53">
      <c r="AV4252" s="203"/>
      <c r="AW4252" s="75"/>
      <c r="AX4252" s="75"/>
      <c r="AY4252" s="94"/>
      <c r="AZ4252" s="75"/>
      <c r="BA4252" s="75"/>
    </row>
    <row r="4253" spans="48:53">
      <c r="AV4253" s="203"/>
      <c r="AW4253" s="75"/>
      <c r="AX4253" s="75"/>
      <c r="AY4253" s="94"/>
      <c r="AZ4253" s="75"/>
      <c r="BA4253" s="75"/>
    </row>
    <row r="4254" spans="48:53">
      <c r="AV4254" s="203"/>
      <c r="AW4254" s="75"/>
      <c r="AX4254" s="75"/>
      <c r="AY4254" s="94"/>
      <c r="AZ4254" s="75"/>
      <c r="BA4254" s="75"/>
    </row>
    <row r="4255" spans="48:53">
      <c r="AV4255" s="203"/>
      <c r="AW4255" s="75"/>
      <c r="AX4255" s="75"/>
      <c r="AY4255" s="94"/>
      <c r="AZ4255" s="75"/>
      <c r="BA4255" s="75"/>
    </row>
    <row r="4256" spans="48:53">
      <c r="AV4256" s="203"/>
      <c r="AW4256" s="75"/>
      <c r="AX4256" s="75"/>
      <c r="AY4256" s="94"/>
      <c r="AZ4256" s="75"/>
      <c r="BA4256" s="75"/>
    </row>
    <row r="4257" spans="48:53">
      <c r="AV4257" s="203"/>
      <c r="AW4257" s="75"/>
      <c r="AX4257" s="75"/>
      <c r="AY4257" s="94"/>
      <c r="AZ4257" s="75"/>
      <c r="BA4257" s="75"/>
    </row>
    <row r="4258" spans="48:53">
      <c r="AV4258" s="203"/>
      <c r="AW4258" s="75"/>
      <c r="AX4258" s="75"/>
      <c r="AY4258" s="94"/>
      <c r="AZ4258" s="75"/>
      <c r="BA4258" s="75"/>
    </row>
    <row r="4259" spans="48:53">
      <c r="AV4259" s="203"/>
      <c r="AW4259" s="75"/>
      <c r="AX4259" s="75"/>
      <c r="AY4259" s="94"/>
      <c r="AZ4259" s="75"/>
      <c r="BA4259" s="75"/>
    </row>
    <row r="4260" spans="48:53">
      <c r="AV4260" s="203"/>
      <c r="AW4260" s="75"/>
      <c r="AX4260" s="75"/>
      <c r="AY4260" s="94"/>
      <c r="AZ4260" s="75"/>
      <c r="BA4260" s="75"/>
    </row>
    <row r="4261" spans="48:53">
      <c r="AV4261" s="203"/>
      <c r="AW4261" s="75"/>
      <c r="AX4261" s="75"/>
      <c r="AY4261" s="94"/>
      <c r="AZ4261" s="75"/>
      <c r="BA4261" s="75"/>
    </row>
    <row r="4262" spans="48:53">
      <c r="AV4262" s="203"/>
      <c r="AW4262" s="75"/>
      <c r="AX4262" s="75"/>
      <c r="AY4262" s="94"/>
      <c r="AZ4262" s="75"/>
      <c r="BA4262" s="75"/>
    </row>
    <row r="4263" spans="48:53">
      <c r="AV4263" s="203"/>
      <c r="AW4263" s="75"/>
      <c r="AX4263" s="75"/>
      <c r="AY4263" s="94"/>
      <c r="AZ4263" s="75"/>
      <c r="BA4263" s="75"/>
    </row>
    <row r="4264" spans="48:53">
      <c r="AV4264" s="203"/>
      <c r="AW4264" s="75"/>
      <c r="AX4264" s="75"/>
      <c r="AY4264" s="94"/>
      <c r="AZ4264" s="75"/>
      <c r="BA4264" s="75"/>
    </row>
    <row r="4265" spans="48:53">
      <c r="AV4265" s="203"/>
      <c r="AW4265" s="75"/>
      <c r="AX4265" s="75"/>
      <c r="AY4265" s="94"/>
      <c r="AZ4265" s="75"/>
      <c r="BA4265" s="75"/>
    </row>
    <row r="4266" spans="48:53">
      <c r="AV4266" s="203"/>
      <c r="AW4266" s="75"/>
      <c r="AX4266" s="75"/>
      <c r="AY4266" s="94"/>
      <c r="AZ4266" s="75"/>
      <c r="BA4266" s="75"/>
    </row>
    <row r="4267" spans="48:53">
      <c r="AV4267" s="203"/>
      <c r="AW4267" s="75"/>
      <c r="AX4267" s="75"/>
      <c r="AY4267" s="94"/>
      <c r="AZ4267" s="75"/>
      <c r="BA4267" s="75"/>
    </row>
    <row r="4268" spans="48:53">
      <c r="AV4268" s="203"/>
      <c r="AW4268" s="75"/>
      <c r="AX4268" s="75"/>
      <c r="AY4268" s="94"/>
      <c r="AZ4268" s="75"/>
      <c r="BA4268" s="75"/>
    </row>
    <row r="4269" spans="48:53">
      <c r="AV4269" s="203"/>
      <c r="AW4269" s="75"/>
      <c r="AX4269" s="75"/>
      <c r="AY4269" s="94"/>
      <c r="AZ4269" s="75"/>
      <c r="BA4269" s="75"/>
    </row>
    <row r="4270" spans="48:53">
      <c r="AV4270" s="203"/>
      <c r="AW4270" s="75"/>
      <c r="AX4270" s="75"/>
      <c r="AY4270" s="94"/>
      <c r="AZ4270" s="75"/>
      <c r="BA4270" s="75"/>
    </row>
    <row r="4271" spans="48:53">
      <c r="AV4271" s="203"/>
      <c r="AW4271" s="75"/>
      <c r="AX4271" s="75"/>
      <c r="AY4271" s="94"/>
      <c r="AZ4271" s="75"/>
      <c r="BA4271" s="75"/>
    </row>
    <row r="4272" spans="48:53">
      <c r="AV4272" s="203"/>
      <c r="AW4272" s="75"/>
      <c r="AX4272" s="75"/>
      <c r="AY4272" s="94"/>
      <c r="AZ4272" s="75"/>
      <c r="BA4272" s="75"/>
    </row>
    <row r="4273" spans="48:53">
      <c r="AV4273" s="203"/>
      <c r="AW4273" s="75"/>
      <c r="AX4273" s="75"/>
      <c r="AY4273" s="94"/>
      <c r="AZ4273" s="75"/>
      <c r="BA4273" s="75"/>
    </row>
    <row r="4274" spans="48:53">
      <c r="AV4274" s="203"/>
      <c r="AW4274" s="75"/>
      <c r="AX4274" s="75"/>
      <c r="AY4274" s="94"/>
      <c r="AZ4274" s="75"/>
      <c r="BA4274" s="75"/>
    </row>
    <row r="4275" spans="48:53">
      <c r="AV4275" s="203"/>
      <c r="AW4275" s="75"/>
      <c r="AX4275" s="75"/>
      <c r="AY4275" s="94"/>
      <c r="AZ4275" s="75"/>
      <c r="BA4275" s="75"/>
    </row>
    <row r="4276" spans="48:53">
      <c r="AV4276" s="203"/>
      <c r="AW4276" s="75"/>
      <c r="AX4276" s="75"/>
      <c r="AY4276" s="94"/>
      <c r="AZ4276" s="75"/>
      <c r="BA4276" s="75"/>
    </row>
    <row r="4277" spans="48:53">
      <c r="AV4277" s="203"/>
      <c r="AW4277" s="75"/>
      <c r="AX4277" s="75"/>
      <c r="AY4277" s="94"/>
      <c r="AZ4277" s="75"/>
      <c r="BA4277" s="75"/>
    </row>
    <row r="4278" spans="48:53">
      <c r="AV4278" s="203"/>
      <c r="AW4278" s="75"/>
      <c r="AX4278" s="75"/>
      <c r="AY4278" s="94"/>
      <c r="AZ4278" s="75"/>
      <c r="BA4278" s="75"/>
    </row>
    <row r="4279" spans="48:53">
      <c r="AV4279" s="203"/>
      <c r="AW4279" s="75"/>
      <c r="AX4279" s="75"/>
      <c r="AY4279" s="94"/>
      <c r="AZ4279" s="75"/>
      <c r="BA4279" s="75"/>
    </row>
    <row r="4280" spans="48:53">
      <c r="AV4280" s="203"/>
      <c r="AW4280" s="75"/>
      <c r="AX4280" s="75"/>
      <c r="AY4280" s="94"/>
      <c r="AZ4280" s="75"/>
      <c r="BA4280" s="75"/>
    </row>
    <row r="4281" spans="48:53">
      <c r="AV4281" s="203"/>
      <c r="AW4281" s="75"/>
      <c r="AX4281" s="75"/>
      <c r="AY4281" s="94"/>
      <c r="AZ4281" s="75"/>
      <c r="BA4281" s="75"/>
    </row>
    <row r="4282" spans="48:53">
      <c r="AV4282" s="203"/>
      <c r="AW4282" s="75"/>
      <c r="AX4282" s="75"/>
      <c r="AY4282" s="94"/>
      <c r="AZ4282" s="75"/>
      <c r="BA4282" s="75"/>
    </row>
    <row r="4283" spans="48:53">
      <c r="AV4283" s="203"/>
      <c r="AW4283" s="75"/>
      <c r="AX4283" s="75"/>
      <c r="AY4283" s="94"/>
      <c r="AZ4283" s="75"/>
      <c r="BA4283" s="75"/>
    </row>
    <row r="4284" spans="48:53">
      <c r="AV4284" s="203"/>
      <c r="AW4284" s="75"/>
      <c r="AX4284" s="75"/>
      <c r="AY4284" s="94"/>
      <c r="AZ4284" s="75"/>
      <c r="BA4284" s="75"/>
    </row>
    <row r="4285" spans="48:53">
      <c r="AV4285" s="203"/>
      <c r="AW4285" s="75"/>
      <c r="AX4285" s="75"/>
      <c r="AY4285" s="94"/>
      <c r="AZ4285" s="75"/>
      <c r="BA4285" s="75"/>
    </row>
    <row r="4286" spans="48:53">
      <c r="AV4286" s="203"/>
      <c r="AW4286" s="75"/>
      <c r="AX4286" s="75"/>
      <c r="AY4286" s="94"/>
      <c r="AZ4286" s="75"/>
      <c r="BA4286" s="75"/>
    </row>
    <row r="4287" spans="48:53">
      <c r="AV4287" s="203"/>
      <c r="AW4287" s="75"/>
      <c r="AX4287" s="75"/>
      <c r="AY4287" s="94"/>
      <c r="AZ4287" s="75"/>
      <c r="BA4287" s="75"/>
    </row>
    <row r="4288" spans="48:53">
      <c r="AV4288" s="203"/>
      <c r="AW4288" s="75"/>
      <c r="AX4288" s="75"/>
      <c r="AY4288" s="94"/>
      <c r="AZ4288" s="75"/>
      <c r="BA4288" s="75"/>
    </row>
    <row r="4289" spans="48:53">
      <c r="AV4289" s="203"/>
      <c r="AW4289" s="75"/>
      <c r="AX4289" s="75"/>
      <c r="AY4289" s="94"/>
      <c r="AZ4289" s="75"/>
      <c r="BA4289" s="75"/>
    </row>
    <row r="4290" spans="48:53">
      <c r="AV4290" s="203"/>
      <c r="AW4290" s="75"/>
      <c r="AX4290" s="75"/>
      <c r="AY4290" s="94"/>
      <c r="AZ4290" s="75"/>
      <c r="BA4290" s="75"/>
    </row>
    <row r="4291" spans="48:53">
      <c r="AV4291" s="203"/>
      <c r="AW4291" s="75"/>
      <c r="AX4291" s="75"/>
      <c r="AY4291" s="94"/>
      <c r="AZ4291" s="75"/>
      <c r="BA4291" s="75"/>
    </row>
    <row r="4292" spans="48:53">
      <c r="AV4292" s="203"/>
      <c r="AW4292" s="75"/>
      <c r="AX4292" s="75"/>
      <c r="AY4292" s="94"/>
      <c r="AZ4292" s="75"/>
      <c r="BA4292" s="75"/>
    </row>
    <row r="4293" spans="48:53">
      <c r="AV4293" s="203"/>
      <c r="AW4293" s="75"/>
      <c r="AX4293" s="75"/>
      <c r="AY4293" s="94"/>
      <c r="AZ4293" s="75"/>
      <c r="BA4293" s="75"/>
    </row>
    <row r="4294" spans="48:53">
      <c r="AV4294" s="203"/>
      <c r="AW4294" s="75"/>
      <c r="AX4294" s="75"/>
      <c r="AY4294" s="94"/>
      <c r="AZ4294" s="75"/>
      <c r="BA4294" s="75"/>
    </row>
    <row r="4295" spans="48:53">
      <c r="AV4295" s="203"/>
      <c r="AW4295" s="75"/>
      <c r="AX4295" s="75"/>
      <c r="AY4295" s="94"/>
      <c r="AZ4295" s="75"/>
      <c r="BA4295" s="75"/>
    </row>
    <row r="4296" spans="48:53">
      <c r="AV4296" s="203"/>
      <c r="AW4296" s="75"/>
      <c r="AX4296" s="75"/>
      <c r="AY4296" s="94"/>
      <c r="AZ4296" s="75"/>
      <c r="BA4296" s="75"/>
    </row>
    <row r="4297" spans="48:53">
      <c r="AV4297" s="203"/>
      <c r="AW4297" s="75"/>
      <c r="AX4297" s="75"/>
      <c r="AY4297" s="94"/>
      <c r="AZ4297" s="75"/>
      <c r="BA4297" s="75"/>
    </row>
    <row r="4298" spans="48:53">
      <c r="AV4298" s="203"/>
      <c r="AW4298" s="75"/>
      <c r="AX4298" s="75"/>
      <c r="AY4298" s="94"/>
      <c r="AZ4298" s="75"/>
      <c r="BA4298" s="75"/>
    </row>
    <row r="4299" spans="48:53">
      <c r="AV4299" s="203"/>
      <c r="AW4299" s="75"/>
      <c r="AX4299" s="75"/>
      <c r="AY4299" s="94"/>
      <c r="AZ4299" s="75"/>
      <c r="BA4299" s="75"/>
    </row>
    <row r="4300" spans="48:53">
      <c r="AV4300" s="203"/>
      <c r="AW4300" s="75"/>
      <c r="AX4300" s="75"/>
      <c r="AY4300" s="94"/>
      <c r="AZ4300" s="75"/>
      <c r="BA4300" s="75"/>
    </row>
    <row r="4301" spans="48:53">
      <c r="AV4301" s="203"/>
      <c r="AW4301" s="75"/>
      <c r="AX4301" s="75"/>
      <c r="AY4301" s="94"/>
      <c r="AZ4301" s="75"/>
      <c r="BA4301" s="75"/>
    </row>
    <row r="4302" spans="48:53">
      <c r="AV4302" s="203"/>
      <c r="AW4302" s="75"/>
      <c r="AX4302" s="75"/>
      <c r="AY4302" s="94"/>
      <c r="AZ4302" s="75"/>
      <c r="BA4302" s="75"/>
    </row>
    <row r="4303" spans="48:53">
      <c r="AV4303" s="203"/>
      <c r="AW4303" s="75"/>
      <c r="AX4303" s="75"/>
      <c r="AY4303" s="94"/>
      <c r="AZ4303" s="75"/>
      <c r="BA4303" s="75"/>
    </row>
    <row r="4304" spans="48:53">
      <c r="AV4304" s="203"/>
      <c r="AW4304" s="75"/>
      <c r="AX4304" s="75"/>
      <c r="AY4304" s="94"/>
      <c r="AZ4304" s="75"/>
      <c r="BA4304" s="75"/>
    </row>
    <row r="4305" spans="48:53">
      <c r="AV4305" s="203"/>
      <c r="AW4305" s="75"/>
      <c r="AX4305" s="75"/>
      <c r="AY4305" s="94"/>
      <c r="AZ4305" s="75"/>
      <c r="BA4305" s="75"/>
    </row>
    <row r="4306" spans="48:53">
      <c r="AV4306" s="203"/>
      <c r="AW4306" s="75"/>
      <c r="AX4306" s="75"/>
      <c r="AY4306" s="94"/>
      <c r="AZ4306" s="75"/>
      <c r="BA4306" s="75"/>
    </row>
    <row r="4307" spans="48:53">
      <c r="AV4307" s="203"/>
      <c r="AW4307" s="75"/>
      <c r="AX4307" s="75"/>
      <c r="AY4307" s="94"/>
      <c r="AZ4307" s="75"/>
      <c r="BA4307" s="75"/>
    </row>
    <row r="4308" spans="48:53">
      <c r="AV4308" s="203"/>
      <c r="AW4308" s="75"/>
      <c r="AX4308" s="75"/>
      <c r="AY4308" s="94"/>
      <c r="AZ4308" s="75"/>
      <c r="BA4308" s="75"/>
    </row>
    <row r="4309" spans="48:53">
      <c r="AV4309" s="203"/>
      <c r="AW4309" s="75"/>
      <c r="AX4309" s="75"/>
      <c r="AY4309" s="94"/>
      <c r="AZ4309" s="75"/>
      <c r="BA4309" s="75"/>
    </row>
    <row r="4310" spans="48:53">
      <c r="AV4310" s="203"/>
      <c r="AW4310" s="75"/>
      <c r="AX4310" s="75"/>
      <c r="AY4310" s="94"/>
      <c r="AZ4310" s="75"/>
      <c r="BA4310" s="75"/>
    </row>
    <row r="4311" spans="48:53">
      <c r="AV4311" s="203"/>
      <c r="AW4311" s="75"/>
      <c r="AX4311" s="75"/>
      <c r="AY4311" s="94"/>
      <c r="AZ4311" s="75"/>
      <c r="BA4311" s="75"/>
    </row>
    <row r="4312" spans="48:53">
      <c r="AV4312" s="203"/>
      <c r="AW4312" s="75"/>
      <c r="AX4312" s="75"/>
      <c r="AY4312" s="94"/>
      <c r="AZ4312" s="75"/>
      <c r="BA4312" s="75"/>
    </row>
    <row r="4313" spans="48:53">
      <c r="AV4313" s="203"/>
      <c r="AW4313" s="75"/>
      <c r="AX4313" s="75"/>
      <c r="AY4313" s="94"/>
      <c r="AZ4313" s="75"/>
      <c r="BA4313" s="75"/>
    </row>
    <row r="4314" spans="48:53">
      <c r="AV4314" s="203"/>
      <c r="AW4314" s="75"/>
      <c r="AX4314" s="75"/>
      <c r="AY4314" s="94"/>
      <c r="AZ4314" s="75"/>
      <c r="BA4314" s="75"/>
    </row>
    <row r="4315" spans="48:53">
      <c r="AV4315" s="203"/>
      <c r="AW4315" s="75"/>
      <c r="AX4315" s="75"/>
      <c r="AY4315" s="94"/>
      <c r="AZ4315" s="75"/>
      <c r="BA4315" s="75"/>
    </row>
    <row r="4316" spans="48:53">
      <c r="AV4316" s="203"/>
      <c r="AW4316" s="75"/>
      <c r="AX4316" s="75"/>
      <c r="AY4316" s="94"/>
      <c r="AZ4316" s="75"/>
      <c r="BA4316" s="75"/>
    </row>
    <row r="4317" spans="48:53">
      <c r="AV4317" s="203"/>
      <c r="AW4317" s="75"/>
      <c r="AX4317" s="75"/>
      <c r="AY4317" s="94"/>
      <c r="AZ4317" s="75"/>
      <c r="BA4317" s="75"/>
    </row>
    <row r="4318" spans="48:53">
      <c r="AV4318" s="203"/>
      <c r="AW4318" s="75"/>
      <c r="AX4318" s="75"/>
      <c r="AY4318" s="94"/>
      <c r="AZ4318" s="75"/>
      <c r="BA4318" s="75"/>
    </row>
    <row r="4319" spans="48:53">
      <c r="AV4319" s="203"/>
      <c r="AW4319" s="75"/>
      <c r="AX4319" s="75"/>
      <c r="AY4319" s="94"/>
      <c r="AZ4319" s="75"/>
      <c r="BA4319" s="75"/>
    </row>
    <row r="4320" spans="48:53">
      <c r="AV4320" s="203"/>
      <c r="AW4320" s="75"/>
      <c r="AX4320" s="75"/>
      <c r="AY4320" s="94"/>
      <c r="AZ4320" s="75"/>
      <c r="BA4320" s="75"/>
    </row>
    <row r="4321" spans="48:53">
      <c r="AV4321" s="203"/>
      <c r="AW4321" s="75"/>
      <c r="AX4321" s="75"/>
      <c r="AY4321" s="94"/>
      <c r="AZ4321" s="75"/>
      <c r="BA4321" s="75"/>
    </row>
    <row r="4322" spans="48:53">
      <c r="AV4322" s="203"/>
      <c r="AW4322" s="75"/>
      <c r="AX4322" s="75"/>
      <c r="AY4322" s="94"/>
      <c r="AZ4322" s="75"/>
      <c r="BA4322" s="75"/>
    </row>
    <row r="4323" spans="48:53">
      <c r="AV4323" s="203"/>
      <c r="AW4323" s="75"/>
      <c r="AX4323" s="75"/>
      <c r="AY4323" s="94"/>
      <c r="AZ4323" s="75"/>
      <c r="BA4323" s="75"/>
    </row>
    <row r="4324" spans="48:53">
      <c r="AV4324" s="203"/>
      <c r="AW4324" s="75"/>
      <c r="AX4324" s="75"/>
      <c r="AY4324" s="94"/>
      <c r="AZ4324" s="75"/>
      <c r="BA4324" s="75"/>
    </row>
    <row r="4325" spans="48:53">
      <c r="AV4325" s="203"/>
      <c r="AW4325" s="75"/>
      <c r="AX4325" s="75"/>
      <c r="AY4325" s="94"/>
      <c r="AZ4325" s="75"/>
      <c r="BA4325" s="75"/>
    </row>
    <row r="4326" spans="48:53">
      <c r="AV4326" s="203"/>
      <c r="AW4326" s="75"/>
      <c r="AX4326" s="75"/>
      <c r="AY4326" s="94"/>
      <c r="AZ4326" s="75"/>
      <c r="BA4326" s="75"/>
    </row>
    <row r="4327" spans="48:53">
      <c r="AV4327" s="203"/>
      <c r="AW4327" s="75"/>
      <c r="AX4327" s="75"/>
      <c r="AY4327" s="94"/>
      <c r="AZ4327" s="75"/>
      <c r="BA4327" s="75"/>
    </row>
    <row r="4328" spans="48:53">
      <c r="AV4328" s="203"/>
      <c r="AW4328" s="75"/>
      <c r="AX4328" s="75"/>
      <c r="AY4328" s="94"/>
      <c r="AZ4328" s="75"/>
      <c r="BA4328" s="75"/>
    </row>
    <row r="4329" spans="48:53">
      <c r="AV4329" s="203"/>
      <c r="AW4329" s="75"/>
      <c r="AX4329" s="75"/>
      <c r="AY4329" s="94"/>
      <c r="AZ4329" s="75"/>
      <c r="BA4329" s="75"/>
    </row>
    <row r="4330" spans="48:53">
      <c r="AV4330" s="203"/>
      <c r="AW4330" s="75"/>
      <c r="AX4330" s="75"/>
      <c r="AY4330" s="94"/>
      <c r="AZ4330" s="75"/>
      <c r="BA4330" s="75"/>
    </row>
    <row r="4331" spans="48:53">
      <c r="AV4331" s="203"/>
      <c r="AW4331" s="75"/>
      <c r="AX4331" s="75"/>
      <c r="AY4331" s="94"/>
      <c r="AZ4331" s="75"/>
      <c r="BA4331" s="75"/>
    </row>
    <row r="4332" spans="48:53">
      <c r="AV4332" s="203"/>
      <c r="AW4332" s="75"/>
      <c r="AX4332" s="75"/>
      <c r="AY4332" s="94"/>
      <c r="AZ4332" s="75"/>
      <c r="BA4332" s="75"/>
    </row>
    <row r="4333" spans="48:53">
      <c r="AV4333" s="203"/>
      <c r="AW4333" s="75"/>
      <c r="AX4333" s="75"/>
      <c r="AY4333" s="94"/>
      <c r="AZ4333" s="75"/>
      <c r="BA4333" s="75"/>
    </row>
    <row r="4334" spans="48:53">
      <c r="AV4334" s="203"/>
      <c r="AW4334" s="75"/>
      <c r="AX4334" s="75"/>
      <c r="AY4334" s="94"/>
      <c r="AZ4334" s="75"/>
      <c r="BA4334" s="75"/>
    </row>
    <row r="4335" spans="48:53">
      <c r="AV4335" s="203"/>
      <c r="AW4335" s="75"/>
      <c r="AX4335" s="75"/>
      <c r="AY4335" s="94"/>
      <c r="AZ4335" s="75"/>
      <c r="BA4335" s="75"/>
    </row>
    <row r="4336" spans="48:53">
      <c r="AV4336" s="203"/>
      <c r="AW4336" s="75"/>
      <c r="AX4336" s="75"/>
      <c r="AY4336" s="94"/>
      <c r="AZ4336" s="75"/>
      <c r="BA4336" s="75"/>
    </row>
    <row r="4337" spans="48:53">
      <c r="AV4337" s="203"/>
      <c r="AW4337" s="75"/>
      <c r="AX4337" s="75"/>
      <c r="AY4337" s="94"/>
      <c r="AZ4337" s="75"/>
      <c r="BA4337" s="75"/>
    </row>
    <row r="4338" spans="48:53">
      <c r="AV4338" s="203"/>
      <c r="AW4338" s="75"/>
      <c r="AX4338" s="75"/>
      <c r="AY4338" s="94"/>
      <c r="AZ4338" s="75"/>
      <c r="BA4338" s="75"/>
    </row>
    <row r="4339" spans="48:53">
      <c r="AV4339" s="203"/>
      <c r="AW4339" s="75"/>
      <c r="AX4339" s="75"/>
      <c r="AY4339" s="94"/>
      <c r="AZ4339" s="75"/>
      <c r="BA4339" s="75"/>
    </row>
    <row r="4340" spans="48:53">
      <c r="AV4340" s="203"/>
      <c r="AW4340" s="75"/>
      <c r="AX4340" s="75"/>
      <c r="AY4340" s="94"/>
      <c r="AZ4340" s="75"/>
      <c r="BA4340" s="75"/>
    </row>
    <row r="4341" spans="48:53">
      <c r="AV4341" s="203"/>
      <c r="AW4341" s="75"/>
      <c r="AX4341" s="75"/>
      <c r="AY4341" s="94"/>
      <c r="AZ4341" s="75"/>
      <c r="BA4341" s="75"/>
    </row>
    <row r="4342" spans="48:53">
      <c r="AV4342" s="203"/>
      <c r="AW4342" s="75"/>
      <c r="AX4342" s="75"/>
      <c r="AY4342" s="94"/>
      <c r="AZ4342" s="75"/>
      <c r="BA4342" s="75"/>
    </row>
    <row r="4343" spans="48:53">
      <c r="AV4343" s="203"/>
      <c r="AW4343" s="75"/>
      <c r="AX4343" s="75"/>
      <c r="AY4343" s="94"/>
      <c r="AZ4343" s="75"/>
      <c r="BA4343" s="75"/>
    </row>
    <row r="4344" spans="48:53">
      <c r="AV4344" s="203"/>
      <c r="AW4344" s="75"/>
      <c r="AX4344" s="75"/>
      <c r="AY4344" s="94"/>
      <c r="AZ4344" s="75"/>
      <c r="BA4344" s="75"/>
    </row>
    <row r="4345" spans="48:53">
      <c r="AV4345" s="203"/>
      <c r="AW4345" s="75"/>
      <c r="AX4345" s="75"/>
      <c r="AY4345" s="94"/>
      <c r="AZ4345" s="75"/>
      <c r="BA4345" s="75"/>
    </row>
    <row r="4346" spans="48:53">
      <c r="AV4346" s="203"/>
      <c r="AW4346" s="75"/>
      <c r="AX4346" s="75"/>
      <c r="AY4346" s="94"/>
      <c r="AZ4346" s="75"/>
      <c r="BA4346" s="75"/>
    </row>
    <row r="4347" spans="48:53">
      <c r="AV4347" s="203"/>
      <c r="AW4347" s="75"/>
      <c r="AX4347" s="75"/>
      <c r="AY4347" s="94"/>
      <c r="AZ4347" s="75"/>
      <c r="BA4347" s="75"/>
    </row>
    <row r="4348" spans="48:53">
      <c r="AV4348" s="203"/>
      <c r="AW4348" s="75"/>
      <c r="AX4348" s="75"/>
      <c r="AY4348" s="94"/>
      <c r="AZ4348" s="75"/>
      <c r="BA4348" s="75"/>
    </row>
    <row r="4349" spans="48:53">
      <c r="AV4349" s="203"/>
      <c r="AW4349" s="75"/>
      <c r="AX4349" s="75"/>
      <c r="AY4349" s="94"/>
      <c r="AZ4349" s="75"/>
      <c r="BA4349" s="75"/>
    </row>
    <row r="4350" spans="48:53">
      <c r="AV4350" s="203"/>
      <c r="AW4350" s="75"/>
      <c r="AX4350" s="75"/>
      <c r="AY4350" s="94"/>
      <c r="AZ4350" s="75"/>
      <c r="BA4350" s="75"/>
    </row>
    <row r="4351" spans="48:53">
      <c r="AV4351" s="203"/>
      <c r="AW4351" s="75"/>
      <c r="AX4351" s="75"/>
      <c r="AY4351" s="94"/>
      <c r="AZ4351" s="75"/>
      <c r="BA4351" s="75"/>
    </row>
    <row r="4352" spans="48:53">
      <c r="AV4352" s="203"/>
      <c r="AW4352" s="75"/>
      <c r="AX4352" s="75"/>
      <c r="AY4352" s="94"/>
      <c r="AZ4352" s="75"/>
      <c r="BA4352" s="75"/>
    </row>
    <row r="4353" spans="48:53">
      <c r="AV4353" s="203"/>
      <c r="AW4353" s="75"/>
      <c r="AX4353" s="75"/>
      <c r="AY4353" s="94"/>
      <c r="AZ4353" s="75"/>
      <c r="BA4353" s="75"/>
    </row>
    <row r="4354" spans="48:53">
      <c r="AV4354" s="203"/>
      <c r="AW4354" s="75"/>
      <c r="AX4354" s="75"/>
      <c r="AY4354" s="94"/>
      <c r="AZ4354" s="75"/>
      <c r="BA4354" s="75"/>
    </row>
    <row r="4355" spans="48:53">
      <c r="AV4355" s="203"/>
      <c r="AW4355" s="75"/>
      <c r="AX4355" s="75"/>
      <c r="AY4355" s="94"/>
      <c r="AZ4355" s="75"/>
      <c r="BA4355" s="75"/>
    </row>
    <row r="4356" spans="48:53">
      <c r="AV4356" s="203"/>
      <c r="AW4356" s="75"/>
      <c r="AX4356" s="75"/>
      <c r="AY4356" s="94"/>
      <c r="AZ4356" s="75"/>
      <c r="BA4356" s="75"/>
    </row>
    <row r="4357" spans="48:53">
      <c r="AV4357" s="203"/>
      <c r="AW4357" s="75"/>
      <c r="AX4357" s="75"/>
      <c r="AY4357" s="94"/>
      <c r="AZ4357" s="75"/>
      <c r="BA4357" s="75"/>
    </row>
    <row r="4358" spans="48:53">
      <c r="AV4358" s="203"/>
      <c r="AW4358" s="75"/>
      <c r="AX4358" s="75"/>
      <c r="AY4358" s="94"/>
      <c r="AZ4358" s="75"/>
      <c r="BA4358" s="75"/>
    </row>
    <row r="4359" spans="48:53">
      <c r="AV4359" s="203"/>
      <c r="AW4359" s="75"/>
      <c r="AX4359" s="75"/>
      <c r="AY4359" s="94"/>
      <c r="AZ4359" s="75"/>
      <c r="BA4359" s="75"/>
    </row>
    <row r="4360" spans="48:53">
      <c r="AV4360" s="203"/>
      <c r="AW4360" s="75"/>
      <c r="AX4360" s="75"/>
      <c r="AY4360" s="94"/>
      <c r="AZ4360" s="75"/>
      <c r="BA4360" s="75"/>
    </row>
    <row r="4361" spans="48:53">
      <c r="AV4361" s="203"/>
      <c r="AW4361" s="75"/>
      <c r="AX4361" s="75"/>
      <c r="AY4361" s="94"/>
      <c r="AZ4361" s="75"/>
      <c r="BA4361" s="75"/>
    </row>
    <row r="4362" spans="48:53">
      <c r="AV4362" s="203"/>
      <c r="AW4362" s="75"/>
      <c r="AX4362" s="75"/>
      <c r="AY4362" s="94"/>
      <c r="AZ4362" s="75"/>
      <c r="BA4362" s="75"/>
    </row>
    <row r="4363" spans="48:53">
      <c r="AV4363" s="203"/>
      <c r="AW4363" s="75"/>
      <c r="AX4363" s="75"/>
      <c r="AY4363" s="94"/>
      <c r="AZ4363" s="75"/>
      <c r="BA4363" s="75"/>
    </row>
    <row r="4364" spans="48:53">
      <c r="AV4364" s="203"/>
      <c r="AW4364" s="75"/>
      <c r="AX4364" s="75"/>
      <c r="AY4364" s="94"/>
      <c r="AZ4364" s="75"/>
      <c r="BA4364" s="75"/>
    </row>
    <row r="4365" spans="48:53">
      <c r="AV4365" s="203"/>
      <c r="AW4365" s="75"/>
      <c r="AX4365" s="75"/>
      <c r="AY4365" s="94"/>
      <c r="AZ4365" s="75"/>
      <c r="BA4365" s="75"/>
    </row>
    <row r="4366" spans="48:53">
      <c r="AV4366" s="203"/>
      <c r="AW4366" s="75"/>
      <c r="AX4366" s="75"/>
      <c r="AY4366" s="94"/>
      <c r="AZ4366" s="75"/>
      <c r="BA4366" s="75"/>
    </row>
    <row r="4367" spans="48:53">
      <c r="AV4367" s="203"/>
      <c r="AW4367" s="75"/>
      <c r="AX4367" s="75"/>
      <c r="AY4367" s="94"/>
      <c r="AZ4367" s="75"/>
      <c r="BA4367" s="75"/>
    </row>
    <row r="4368" spans="48:53">
      <c r="AV4368" s="203"/>
      <c r="AW4368" s="75"/>
      <c r="AX4368" s="75"/>
      <c r="AY4368" s="94"/>
      <c r="AZ4368" s="75"/>
      <c r="BA4368" s="75"/>
    </row>
    <row r="4369" spans="48:53">
      <c r="AV4369" s="203"/>
      <c r="AW4369" s="75"/>
      <c r="AX4369" s="75"/>
      <c r="AY4369" s="94"/>
      <c r="AZ4369" s="75"/>
      <c r="BA4369" s="75"/>
    </row>
    <row r="4370" spans="48:53">
      <c r="AV4370" s="203"/>
      <c r="AW4370" s="75"/>
      <c r="AX4370" s="75"/>
      <c r="AY4370" s="94"/>
      <c r="AZ4370" s="75"/>
      <c r="BA4370" s="75"/>
    </row>
    <row r="4371" spans="48:53">
      <c r="AV4371" s="203"/>
      <c r="AW4371" s="75"/>
      <c r="AX4371" s="75"/>
      <c r="AY4371" s="94"/>
      <c r="AZ4371" s="75"/>
      <c r="BA4371" s="75"/>
    </row>
    <row r="4372" spans="48:53">
      <c r="AV4372" s="203"/>
      <c r="AW4372" s="75"/>
      <c r="AX4372" s="75"/>
      <c r="AY4372" s="94"/>
      <c r="AZ4372" s="75"/>
      <c r="BA4372" s="75"/>
    </row>
    <row r="4373" spans="48:53">
      <c r="AV4373" s="203"/>
      <c r="AW4373" s="75"/>
      <c r="AX4373" s="75"/>
      <c r="AY4373" s="94"/>
      <c r="AZ4373" s="75"/>
      <c r="BA4373" s="75"/>
    </row>
    <row r="4374" spans="48:53">
      <c r="AV4374" s="203"/>
      <c r="AW4374" s="75"/>
      <c r="AX4374" s="75"/>
      <c r="AY4374" s="94"/>
      <c r="AZ4374" s="75"/>
      <c r="BA4374" s="75"/>
    </row>
    <row r="4375" spans="48:53">
      <c r="AV4375" s="203"/>
      <c r="AW4375" s="75"/>
      <c r="AX4375" s="75"/>
      <c r="AY4375" s="94"/>
      <c r="AZ4375" s="75"/>
      <c r="BA4375" s="75"/>
    </row>
    <row r="4376" spans="48:53">
      <c r="AV4376" s="203"/>
      <c r="AW4376" s="75"/>
      <c r="AX4376" s="75"/>
      <c r="AY4376" s="94"/>
      <c r="AZ4376" s="75"/>
      <c r="BA4376" s="75"/>
    </row>
    <row r="4377" spans="48:53">
      <c r="AV4377" s="203"/>
      <c r="AW4377" s="75"/>
      <c r="AX4377" s="75"/>
      <c r="AY4377" s="94"/>
      <c r="AZ4377" s="75"/>
      <c r="BA4377" s="75"/>
    </row>
    <row r="4378" spans="48:53">
      <c r="AV4378" s="203"/>
      <c r="AW4378" s="75"/>
      <c r="AX4378" s="75"/>
      <c r="AY4378" s="94"/>
      <c r="AZ4378" s="75"/>
      <c r="BA4378" s="75"/>
    </row>
    <row r="4379" spans="48:53">
      <c r="AV4379" s="203"/>
      <c r="AW4379" s="75"/>
      <c r="AX4379" s="75"/>
      <c r="AY4379" s="94"/>
      <c r="AZ4379" s="75"/>
      <c r="BA4379" s="75"/>
    </row>
    <row r="4380" spans="48:53">
      <c r="AV4380" s="203"/>
      <c r="AW4380" s="75"/>
      <c r="AX4380" s="75"/>
      <c r="AY4380" s="94"/>
      <c r="AZ4380" s="75"/>
      <c r="BA4380" s="75"/>
    </row>
    <row r="4381" spans="48:53">
      <c r="AV4381" s="203"/>
      <c r="AW4381" s="75"/>
      <c r="AX4381" s="75"/>
      <c r="AY4381" s="94"/>
      <c r="AZ4381" s="75"/>
      <c r="BA4381" s="75"/>
    </row>
    <row r="4382" spans="48:53">
      <c r="AV4382" s="203"/>
      <c r="AW4382" s="75"/>
      <c r="AX4382" s="75"/>
      <c r="AY4382" s="94"/>
      <c r="AZ4382" s="75"/>
      <c r="BA4382" s="75"/>
    </row>
    <row r="4383" spans="48:53">
      <c r="AV4383" s="203"/>
      <c r="AW4383" s="75"/>
      <c r="AX4383" s="75"/>
      <c r="AY4383" s="94"/>
      <c r="AZ4383" s="75"/>
      <c r="BA4383" s="75"/>
    </row>
    <row r="4384" spans="48:53">
      <c r="AV4384" s="203"/>
      <c r="AW4384" s="75"/>
      <c r="AX4384" s="75"/>
      <c r="AY4384" s="94"/>
      <c r="AZ4384" s="75"/>
      <c r="BA4384" s="75"/>
    </row>
    <row r="4385" spans="48:53">
      <c r="AV4385" s="203"/>
      <c r="AW4385" s="75"/>
      <c r="AX4385" s="75"/>
      <c r="AY4385" s="94"/>
      <c r="AZ4385" s="75"/>
      <c r="BA4385" s="75"/>
    </row>
    <row r="4386" spans="48:53">
      <c r="AV4386" s="203"/>
      <c r="AW4386" s="75"/>
      <c r="AX4386" s="75"/>
      <c r="AY4386" s="94"/>
      <c r="AZ4386" s="75"/>
      <c r="BA4386" s="75"/>
    </row>
    <row r="4387" spans="48:53">
      <c r="AV4387" s="203"/>
      <c r="AW4387" s="75"/>
      <c r="AX4387" s="75"/>
      <c r="AY4387" s="94"/>
      <c r="AZ4387" s="75"/>
      <c r="BA4387" s="75"/>
    </row>
    <row r="4388" spans="48:53">
      <c r="AV4388" s="203"/>
      <c r="AW4388" s="75"/>
      <c r="AX4388" s="75"/>
      <c r="AY4388" s="94"/>
      <c r="AZ4388" s="75"/>
      <c r="BA4388" s="75"/>
    </row>
    <row r="4389" spans="48:53">
      <c r="AV4389" s="203"/>
      <c r="AW4389" s="75"/>
      <c r="AX4389" s="75"/>
      <c r="AY4389" s="94"/>
      <c r="AZ4389" s="75"/>
      <c r="BA4389" s="75"/>
    </row>
    <row r="4390" spans="48:53">
      <c r="AV4390" s="203"/>
      <c r="AW4390" s="75"/>
      <c r="AX4390" s="75"/>
      <c r="AY4390" s="94"/>
      <c r="AZ4390" s="75"/>
      <c r="BA4390" s="75"/>
    </row>
    <row r="4391" spans="48:53">
      <c r="AV4391" s="203"/>
      <c r="AW4391" s="75"/>
      <c r="AX4391" s="75"/>
      <c r="AY4391" s="94"/>
      <c r="AZ4391" s="75"/>
      <c r="BA4391" s="75"/>
    </row>
    <row r="4392" spans="48:53">
      <c r="AV4392" s="203"/>
      <c r="AW4392" s="75"/>
      <c r="AX4392" s="75"/>
      <c r="AY4392" s="94"/>
      <c r="AZ4392" s="75"/>
      <c r="BA4392" s="75"/>
    </row>
    <row r="4393" spans="48:53">
      <c r="AV4393" s="203"/>
      <c r="AW4393" s="75"/>
      <c r="AX4393" s="75"/>
      <c r="AY4393" s="94"/>
      <c r="AZ4393" s="75"/>
      <c r="BA4393" s="75"/>
    </row>
    <row r="4394" spans="48:53">
      <c r="AV4394" s="203"/>
      <c r="AW4394" s="75"/>
      <c r="AX4394" s="75"/>
      <c r="AY4394" s="94"/>
      <c r="AZ4394" s="75"/>
      <c r="BA4394" s="75"/>
    </row>
    <row r="4395" spans="48:53">
      <c r="AV4395" s="203"/>
      <c r="AW4395" s="75"/>
      <c r="AX4395" s="75"/>
      <c r="AY4395" s="94"/>
      <c r="AZ4395" s="75"/>
      <c r="BA4395" s="75"/>
    </row>
    <row r="4396" spans="48:53">
      <c r="AV4396" s="203"/>
      <c r="AW4396" s="75"/>
      <c r="AX4396" s="75"/>
      <c r="AY4396" s="94"/>
      <c r="AZ4396" s="75"/>
      <c r="BA4396" s="75"/>
    </row>
    <row r="4397" spans="48:53">
      <c r="AV4397" s="203"/>
      <c r="AW4397" s="75"/>
      <c r="AX4397" s="75"/>
      <c r="AY4397" s="94"/>
      <c r="AZ4397" s="75"/>
      <c r="BA4397" s="75"/>
    </row>
    <row r="4398" spans="48:53">
      <c r="AV4398" s="203"/>
      <c r="AW4398" s="75"/>
      <c r="AX4398" s="75"/>
      <c r="AY4398" s="94"/>
      <c r="AZ4398" s="75"/>
      <c r="BA4398" s="75"/>
    </row>
    <row r="4399" spans="48:53">
      <c r="AV4399" s="203"/>
      <c r="AW4399" s="75"/>
      <c r="AX4399" s="75"/>
      <c r="AY4399" s="94"/>
      <c r="AZ4399" s="75"/>
      <c r="BA4399" s="75"/>
    </row>
    <row r="4400" spans="48:53">
      <c r="AV4400" s="203"/>
      <c r="AW4400" s="75"/>
      <c r="AX4400" s="75"/>
      <c r="AY4400" s="94"/>
      <c r="AZ4400" s="75"/>
      <c r="BA4400" s="75"/>
    </row>
    <row r="4401" spans="48:53">
      <c r="AV4401" s="203"/>
      <c r="AW4401" s="75"/>
      <c r="AX4401" s="75"/>
      <c r="AY4401" s="94"/>
      <c r="AZ4401" s="75"/>
      <c r="BA4401" s="75"/>
    </row>
    <row r="4402" spans="48:53">
      <c r="AV4402" s="203"/>
      <c r="AW4402" s="75"/>
      <c r="AX4402" s="75"/>
      <c r="AY4402" s="94"/>
      <c r="AZ4402" s="75"/>
      <c r="BA4402" s="75"/>
    </row>
    <row r="4403" spans="48:53">
      <c r="AV4403" s="203"/>
      <c r="AW4403" s="75"/>
      <c r="AX4403" s="75"/>
      <c r="AY4403" s="94"/>
      <c r="AZ4403" s="75"/>
      <c r="BA4403" s="75"/>
    </row>
    <row r="4404" spans="48:53">
      <c r="AV4404" s="203"/>
      <c r="AW4404" s="75"/>
      <c r="AX4404" s="75"/>
      <c r="AY4404" s="94"/>
      <c r="AZ4404" s="75"/>
      <c r="BA4404" s="75"/>
    </row>
    <row r="4405" spans="48:53">
      <c r="AV4405" s="203"/>
      <c r="AW4405" s="75"/>
      <c r="AX4405" s="75"/>
      <c r="AY4405" s="94"/>
      <c r="AZ4405" s="75"/>
      <c r="BA4405" s="75"/>
    </row>
    <row r="4406" spans="48:53">
      <c r="AV4406" s="203"/>
      <c r="AW4406" s="75"/>
      <c r="AX4406" s="75"/>
      <c r="AY4406" s="94"/>
      <c r="AZ4406" s="75"/>
      <c r="BA4406" s="75"/>
    </row>
    <row r="4407" spans="48:53">
      <c r="AV4407" s="203"/>
      <c r="AW4407" s="75"/>
      <c r="AX4407" s="75"/>
      <c r="AY4407" s="94"/>
      <c r="AZ4407" s="75"/>
      <c r="BA4407" s="75"/>
    </row>
    <row r="4408" spans="48:53">
      <c r="AV4408" s="203"/>
      <c r="AW4408" s="75"/>
      <c r="AX4408" s="75"/>
      <c r="AY4408" s="94"/>
      <c r="AZ4408" s="75"/>
      <c r="BA4408" s="75"/>
    </row>
    <row r="4409" spans="48:53">
      <c r="AV4409" s="203"/>
      <c r="AW4409" s="75"/>
      <c r="AX4409" s="75"/>
      <c r="AY4409" s="94"/>
      <c r="AZ4409" s="75"/>
      <c r="BA4409" s="75"/>
    </row>
    <row r="4410" spans="48:53">
      <c r="AV4410" s="203"/>
      <c r="AW4410" s="75"/>
      <c r="AX4410" s="75"/>
      <c r="AY4410" s="94"/>
      <c r="AZ4410" s="75"/>
      <c r="BA4410" s="75"/>
    </row>
    <row r="4411" spans="48:53">
      <c r="AV4411" s="203"/>
      <c r="AW4411" s="75"/>
      <c r="AX4411" s="75"/>
      <c r="AY4411" s="94"/>
      <c r="AZ4411" s="75"/>
      <c r="BA4411" s="75"/>
    </row>
    <row r="4412" spans="48:53">
      <c r="AV4412" s="203"/>
      <c r="AW4412" s="75"/>
      <c r="AX4412" s="75"/>
      <c r="AY4412" s="94"/>
      <c r="AZ4412" s="75"/>
      <c r="BA4412" s="75"/>
    </row>
    <row r="4413" spans="48:53">
      <c r="AV4413" s="203"/>
      <c r="AW4413" s="75"/>
      <c r="AX4413" s="75"/>
      <c r="AY4413" s="94"/>
      <c r="AZ4413" s="75"/>
      <c r="BA4413" s="75"/>
    </row>
    <row r="4414" spans="48:53">
      <c r="AV4414" s="203"/>
      <c r="AW4414" s="75"/>
      <c r="AX4414" s="75"/>
      <c r="AY4414" s="94"/>
      <c r="AZ4414" s="75"/>
      <c r="BA4414" s="75"/>
    </row>
    <row r="4415" spans="48:53">
      <c r="AV4415" s="203"/>
      <c r="AW4415" s="75"/>
      <c r="AX4415" s="75"/>
      <c r="AY4415" s="94"/>
      <c r="AZ4415" s="75"/>
      <c r="BA4415" s="75"/>
    </row>
    <row r="4416" spans="48:53">
      <c r="AV4416" s="203"/>
      <c r="AW4416" s="75"/>
      <c r="AX4416" s="75"/>
      <c r="AY4416" s="94"/>
      <c r="AZ4416" s="75"/>
      <c r="BA4416" s="75"/>
    </row>
    <row r="4417" spans="48:53">
      <c r="AV4417" s="203"/>
      <c r="AW4417" s="75"/>
      <c r="AX4417" s="75"/>
      <c r="AY4417" s="94"/>
      <c r="AZ4417" s="75"/>
      <c r="BA4417" s="75"/>
    </row>
    <row r="4418" spans="48:53">
      <c r="AV4418" s="203"/>
      <c r="AW4418" s="75"/>
      <c r="AX4418" s="75"/>
      <c r="AY4418" s="94"/>
      <c r="AZ4418" s="75"/>
      <c r="BA4418" s="75"/>
    </row>
    <row r="4419" spans="48:53">
      <c r="AV4419" s="203"/>
      <c r="AW4419" s="75"/>
      <c r="AX4419" s="75"/>
      <c r="AY4419" s="94"/>
      <c r="AZ4419" s="75"/>
      <c r="BA4419" s="75"/>
    </row>
    <row r="4420" spans="48:53">
      <c r="AV4420" s="203"/>
      <c r="AW4420" s="75"/>
      <c r="AX4420" s="75"/>
      <c r="AY4420" s="94"/>
      <c r="AZ4420" s="75"/>
      <c r="BA4420" s="75"/>
    </row>
    <row r="4421" spans="48:53">
      <c r="AV4421" s="203"/>
      <c r="AW4421" s="75"/>
      <c r="AX4421" s="75"/>
      <c r="AY4421" s="94"/>
      <c r="AZ4421" s="75"/>
      <c r="BA4421" s="75"/>
    </row>
    <row r="4422" spans="48:53">
      <c r="AV4422" s="203"/>
      <c r="AW4422" s="75"/>
      <c r="AX4422" s="75"/>
      <c r="AY4422" s="94"/>
      <c r="AZ4422" s="75"/>
      <c r="BA4422" s="75"/>
    </row>
    <row r="4423" spans="48:53">
      <c r="AV4423" s="203"/>
      <c r="AW4423" s="75"/>
      <c r="AX4423" s="75"/>
      <c r="AY4423" s="94"/>
      <c r="AZ4423" s="75"/>
      <c r="BA4423" s="75"/>
    </row>
    <row r="4424" spans="48:53">
      <c r="AV4424" s="203"/>
      <c r="AW4424" s="75"/>
      <c r="AX4424" s="75"/>
      <c r="AY4424" s="94"/>
      <c r="AZ4424" s="75"/>
      <c r="BA4424" s="75"/>
    </row>
    <row r="4425" spans="48:53">
      <c r="AV4425" s="203"/>
      <c r="AW4425" s="75"/>
      <c r="AX4425" s="75"/>
      <c r="AY4425" s="94"/>
      <c r="AZ4425" s="75"/>
      <c r="BA4425" s="75"/>
    </row>
    <row r="4426" spans="48:53">
      <c r="AV4426" s="203"/>
      <c r="AW4426" s="75"/>
      <c r="AX4426" s="75"/>
      <c r="AY4426" s="94"/>
      <c r="AZ4426" s="75"/>
      <c r="BA4426" s="75"/>
    </row>
    <row r="4427" spans="48:53">
      <c r="AV4427" s="203"/>
      <c r="AW4427" s="75"/>
      <c r="AX4427" s="75"/>
      <c r="AY4427" s="94"/>
      <c r="AZ4427" s="75"/>
      <c r="BA4427" s="75"/>
    </row>
    <row r="4428" spans="48:53">
      <c r="AV4428" s="203"/>
      <c r="AW4428" s="75"/>
      <c r="AX4428" s="75"/>
      <c r="AY4428" s="94"/>
      <c r="AZ4428" s="75"/>
      <c r="BA4428" s="75"/>
    </row>
    <row r="4429" spans="48:53">
      <c r="AV4429" s="203"/>
      <c r="AW4429" s="75"/>
      <c r="AX4429" s="75"/>
      <c r="AY4429" s="94"/>
      <c r="AZ4429" s="75"/>
      <c r="BA4429" s="75"/>
    </row>
    <row r="4430" spans="48:53">
      <c r="AV4430" s="203"/>
      <c r="AW4430" s="75"/>
      <c r="AX4430" s="75"/>
      <c r="AY4430" s="94"/>
      <c r="AZ4430" s="75"/>
      <c r="BA4430" s="75"/>
    </row>
    <row r="4431" spans="48:53">
      <c r="AV4431" s="203"/>
      <c r="AW4431" s="75"/>
      <c r="AX4431" s="75"/>
      <c r="AY4431" s="94"/>
      <c r="AZ4431" s="75"/>
      <c r="BA4431" s="75"/>
    </row>
    <row r="4432" spans="48:53">
      <c r="AV4432" s="203"/>
      <c r="AW4432" s="75"/>
      <c r="AX4432" s="75"/>
      <c r="AY4432" s="94"/>
      <c r="AZ4432" s="75"/>
      <c r="BA4432" s="75"/>
    </row>
    <row r="4433" spans="48:53">
      <c r="AV4433" s="203"/>
      <c r="AW4433" s="75"/>
      <c r="AX4433" s="75"/>
      <c r="AY4433" s="94"/>
      <c r="AZ4433" s="75"/>
      <c r="BA4433" s="75"/>
    </row>
    <row r="4434" spans="48:53">
      <c r="AV4434" s="203"/>
      <c r="AW4434" s="75"/>
      <c r="AX4434" s="75"/>
      <c r="AY4434" s="94"/>
      <c r="AZ4434" s="75"/>
      <c r="BA4434" s="75"/>
    </row>
    <row r="4435" spans="48:53">
      <c r="AV4435" s="203"/>
      <c r="AW4435" s="75"/>
      <c r="AX4435" s="75"/>
      <c r="AY4435" s="94"/>
      <c r="AZ4435" s="75"/>
      <c r="BA4435" s="75"/>
    </row>
    <row r="4436" spans="48:53">
      <c r="AV4436" s="203"/>
      <c r="AW4436" s="75"/>
      <c r="AX4436" s="75"/>
      <c r="AY4436" s="94"/>
      <c r="AZ4436" s="75"/>
      <c r="BA4436" s="75"/>
    </row>
    <row r="4437" spans="48:53">
      <c r="AV4437" s="203"/>
      <c r="AW4437" s="75"/>
      <c r="AX4437" s="75"/>
      <c r="AY4437" s="94"/>
      <c r="AZ4437" s="75"/>
      <c r="BA4437" s="75"/>
    </row>
    <row r="4438" spans="48:53">
      <c r="AV4438" s="203"/>
      <c r="AW4438" s="75"/>
      <c r="AX4438" s="75"/>
      <c r="AY4438" s="94"/>
      <c r="AZ4438" s="75"/>
      <c r="BA4438" s="75"/>
    </row>
    <row r="4439" spans="48:53">
      <c r="AV4439" s="203"/>
      <c r="AW4439" s="75"/>
      <c r="AX4439" s="75"/>
      <c r="AY4439" s="94"/>
      <c r="AZ4439" s="75"/>
      <c r="BA4439" s="75"/>
    </row>
    <row r="4440" spans="48:53">
      <c r="AV4440" s="203"/>
      <c r="AW4440" s="75"/>
      <c r="AX4440" s="75"/>
      <c r="AY4440" s="94"/>
      <c r="AZ4440" s="75"/>
      <c r="BA4440" s="75"/>
    </row>
    <row r="4441" spans="48:53">
      <c r="AV4441" s="203"/>
      <c r="AW4441" s="75"/>
      <c r="AX4441" s="75"/>
      <c r="AY4441" s="94"/>
      <c r="AZ4441" s="75"/>
      <c r="BA4441" s="75"/>
    </row>
    <row r="4442" spans="48:53">
      <c r="AV4442" s="203"/>
      <c r="AW4442" s="75"/>
      <c r="AX4442" s="75"/>
      <c r="AY4442" s="94"/>
      <c r="AZ4442" s="75"/>
      <c r="BA4442" s="75"/>
    </row>
    <row r="4443" spans="48:53">
      <c r="AV4443" s="203"/>
      <c r="AW4443" s="75"/>
      <c r="AX4443" s="75"/>
      <c r="AY4443" s="94"/>
      <c r="AZ4443" s="75"/>
      <c r="BA4443" s="75"/>
    </row>
    <row r="4444" spans="48:53">
      <c r="AV4444" s="203"/>
      <c r="AW4444" s="75"/>
      <c r="AX4444" s="75"/>
      <c r="AY4444" s="94"/>
      <c r="AZ4444" s="75"/>
      <c r="BA4444" s="75"/>
    </row>
    <row r="4445" spans="48:53">
      <c r="AV4445" s="203"/>
      <c r="AW4445" s="75"/>
      <c r="AX4445" s="75"/>
      <c r="AY4445" s="94"/>
      <c r="AZ4445" s="75"/>
      <c r="BA4445" s="75"/>
    </row>
    <row r="4446" spans="48:53">
      <c r="AV4446" s="203"/>
      <c r="AW4446" s="75"/>
      <c r="AX4446" s="75"/>
      <c r="AY4446" s="94"/>
      <c r="AZ4446" s="75"/>
      <c r="BA4446" s="75"/>
    </row>
    <row r="4447" spans="48:53">
      <c r="AV4447" s="203"/>
      <c r="AW4447" s="75"/>
      <c r="AX4447" s="75"/>
      <c r="AY4447" s="94"/>
      <c r="AZ4447" s="75"/>
      <c r="BA4447" s="75"/>
    </row>
    <row r="4448" spans="48:53">
      <c r="AV4448" s="203"/>
      <c r="AW4448" s="75"/>
      <c r="AX4448" s="75"/>
      <c r="AY4448" s="94"/>
      <c r="AZ4448" s="75"/>
      <c r="BA4448" s="75"/>
    </row>
    <row r="4449" spans="48:53">
      <c r="AV4449" s="203"/>
      <c r="AW4449" s="75"/>
      <c r="AX4449" s="75"/>
      <c r="AY4449" s="94"/>
      <c r="AZ4449" s="75"/>
      <c r="BA4449" s="75"/>
    </row>
    <row r="4450" spans="48:53">
      <c r="AV4450" s="203"/>
      <c r="AW4450" s="75"/>
      <c r="AX4450" s="75"/>
      <c r="AY4450" s="94"/>
      <c r="AZ4450" s="75"/>
      <c r="BA4450" s="75"/>
    </row>
    <row r="4451" spans="48:53">
      <c r="AV4451" s="203"/>
      <c r="AW4451" s="75"/>
      <c r="AX4451" s="75"/>
      <c r="AY4451" s="94"/>
      <c r="AZ4451" s="75"/>
      <c r="BA4451" s="75"/>
    </row>
    <row r="4452" spans="48:53">
      <c r="AV4452" s="203"/>
      <c r="AW4452" s="75"/>
      <c r="AX4452" s="75"/>
      <c r="AY4452" s="94"/>
      <c r="AZ4452" s="75"/>
      <c r="BA4452" s="75"/>
    </row>
    <row r="4453" spans="48:53">
      <c r="AV4453" s="203"/>
      <c r="AW4453" s="75"/>
      <c r="AX4453" s="75"/>
      <c r="AY4453" s="94"/>
      <c r="AZ4453" s="75"/>
      <c r="BA4453" s="75"/>
    </row>
    <row r="4454" spans="48:53">
      <c r="AV4454" s="203"/>
      <c r="AW4454" s="75"/>
      <c r="AX4454" s="75"/>
      <c r="AY4454" s="94"/>
      <c r="AZ4454" s="75"/>
      <c r="BA4454" s="75"/>
    </row>
    <row r="4455" spans="48:53">
      <c r="AV4455" s="203"/>
      <c r="AW4455" s="75"/>
      <c r="AX4455" s="75"/>
      <c r="AY4455" s="94"/>
      <c r="AZ4455" s="75"/>
      <c r="BA4455" s="75"/>
    </row>
    <row r="4456" spans="48:53">
      <c r="AV4456" s="203"/>
      <c r="AW4456" s="75"/>
      <c r="AX4456" s="75"/>
      <c r="AY4456" s="94"/>
      <c r="AZ4456" s="75"/>
      <c r="BA4456" s="75"/>
    </row>
    <row r="4457" spans="48:53">
      <c r="AV4457" s="203"/>
      <c r="AW4457" s="75"/>
      <c r="AX4457" s="75"/>
      <c r="AY4457" s="94"/>
      <c r="AZ4457" s="75"/>
      <c r="BA4457" s="75"/>
    </row>
    <row r="4458" spans="48:53">
      <c r="AV4458" s="203"/>
      <c r="AW4458" s="75"/>
      <c r="AX4458" s="75"/>
      <c r="AY4458" s="94"/>
      <c r="AZ4458" s="75"/>
      <c r="BA4458" s="75"/>
    </row>
    <row r="4459" spans="48:53">
      <c r="AV4459" s="203"/>
      <c r="AW4459" s="75"/>
      <c r="AX4459" s="75"/>
      <c r="AY4459" s="94"/>
      <c r="AZ4459" s="75"/>
      <c r="BA4459" s="75"/>
    </row>
    <row r="4460" spans="48:53">
      <c r="AV4460" s="203"/>
      <c r="AW4460" s="75"/>
      <c r="AX4460" s="75"/>
      <c r="AY4460" s="94"/>
      <c r="AZ4460" s="75"/>
      <c r="BA4460" s="75"/>
    </row>
    <row r="4461" spans="48:53">
      <c r="AV4461" s="203"/>
      <c r="AW4461" s="75"/>
      <c r="AX4461" s="75"/>
      <c r="AY4461" s="94"/>
      <c r="AZ4461" s="75"/>
      <c r="BA4461" s="75"/>
    </row>
    <row r="4462" spans="48:53">
      <c r="AV4462" s="203"/>
      <c r="AW4462" s="75"/>
      <c r="AX4462" s="75"/>
      <c r="AY4462" s="94"/>
      <c r="AZ4462" s="75"/>
      <c r="BA4462" s="75"/>
    </row>
    <row r="4463" spans="48:53">
      <c r="AV4463" s="203"/>
      <c r="AW4463" s="75"/>
      <c r="AX4463" s="75"/>
      <c r="AY4463" s="94"/>
      <c r="AZ4463" s="75"/>
      <c r="BA4463" s="75"/>
    </row>
    <row r="4464" spans="48:53">
      <c r="AV4464" s="203"/>
      <c r="AW4464" s="75"/>
      <c r="AX4464" s="75"/>
      <c r="AY4464" s="94"/>
      <c r="AZ4464" s="75"/>
      <c r="BA4464" s="75"/>
    </row>
    <row r="4465" spans="48:53">
      <c r="AV4465" s="203"/>
      <c r="AW4465" s="75"/>
      <c r="AX4465" s="75"/>
      <c r="AY4465" s="94"/>
      <c r="AZ4465" s="75"/>
      <c r="BA4465" s="75"/>
    </row>
    <row r="4466" spans="48:53">
      <c r="AV4466" s="203"/>
      <c r="AW4466" s="75"/>
      <c r="AX4466" s="75"/>
      <c r="AY4466" s="94"/>
      <c r="AZ4466" s="75"/>
      <c r="BA4466" s="75"/>
    </row>
    <row r="4467" spans="48:53">
      <c r="AV4467" s="203"/>
      <c r="AW4467" s="75"/>
      <c r="AX4467" s="75"/>
      <c r="AY4467" s="94"/>
      <c r="AZ4467" s="75"/>
      <c r="BA4467" s="75"/>
    </row>
    <row r="4468" spans="48:53">
      <c r="AV4468" s="203"/>
      <c r="AW4468" s="75"/>
      <c r="AX4468" s="75"/>
      <c r="AY4468" s="94"/>
      <c r="AZ4468" s="75"/>
      <c r="BA4468" s="75"/>
    </row>
    <row r="4469" spans="48:53">
      <c r="AV4469" s="203"/>
      <c r="AW4469" s="75"/>
      <c r="AX4469" s="75"/>
      <c r="AY4469" s="94"/>
      <c r="AZ4469" s="75"/>
      <c r="BA4469" s="75"/>
    </row>
    <row r="4470" spans="48:53">
      <c r="AV4470" s="203"/>
      <c r="AW4470" s="75"/>
      <c r="AX4470" s="75"/>
      <c r="AY4470" s="94"/>
      <c r="AZ4470" s="75"/>
      <c r="BA4470" s="75"/>
    </row>
    <row r="4471" spans="48:53">
      <c r="AV4471" s="203"/>
      <c r="AW4471" s="75"/>
      <c r="AX4471" s="75"/>
      <c r="AY4471" s="94"/>
      <c r="AZ4471" s="75"/>
      <c r="BA4471" s="75"/>
    </row>
    <row r="4472" spans="48:53">
      <c r="AV4472" s="203"/>
      <c r="AW4472" s="75"/>
      <c r="AX4472" s="75"/>
      <c r="AY4472" s="94"/>
      <c r="AZ4472" s="75"/>
      <c r="BA4472" s="75"/>
    </row>
    <row r="4473" spans="48:53">
      <c r="AV4473" s="203"/>
      <c r="AW4473" s="75"/>
      <c r="AX4473" s="75"/>
      <c r="AY4473" s="94"/>
      <c r="AZ4473" s="75"/>
      <c r="BA4473" s="75"/>
    </row>
    <row r="4474" spans="48:53">
      <c r="AV4474" s="203"/>
      <c r="AW4474" s="75"/>
      <c r="AX4474" s="75"/>
      <c r="AY4474" s="94"/>
      <c r="AZ4474" s="75"/>
      <c r="BA4474" s="75"/>
    </row>
    <row r="4475" spans="48:53">
      <c r="AV4475" s="203"/>
      <c r="AW4475" s="75"/>
      <c r="AX4475" s="75"/>
      <c r="AY4475" s="94"/>
      <c r="AZ4475" s="75"/>
      <c r="BA4475" s="75"/>
    </row>
    <row r="4476" spans="48:53">
      <c r="AV4476" s="203"/>
      <c r="AW4476" s="75"/>
      <c r="AX4476" s="75"/>
      <c r="AY4476" s="94"/>
      <c r="AZ4476" s="75"/>
      <c r="BA4476" s="75"/>
    </row>
    <row r="4477" spans="48:53">
      <c r="AV4477" s="203"/>
      <c r="AW4477" s="75"/>
      <c r="AX4477" s="75"/>
      <c r="AY4477" s="94"/>
      <c r="AZ4477" s="75"/>
      <c r="BA4477" s="75"/>
    </row>
    <row r="4478" spans="48:53">
      <c r="AV4478" s="203"/>
      <c r="AW4478" s="75"/>
      <c r="AX4478" s="75"/>
      <c r="AY4478" s="94"/>
      <c r="AZ4478" s="75"/>
      <c r="BA4478" s="75"/>
    </row>
    <row r="4479" spans="48:53">
      <c r="AV4479" s="203"/>
      <c r="AW4479" s="75"/>
      <c r="AX4479" s="75"/>
      <c r="AY4479" s="94"/>
      <c r="AZ4479" s="75"/>
      <c r="BA4479" s="75"/>
    </row>
    <row r="4480" spans="48:53">
      <c r="AV4480" s="203"/>
      <c r="AW4480" s="75"/>
      <c r="AX4480" s="75"/>
      <c r="AY4480" s="94"/>
      <c r="AZ4480" s="75"/>
      <c r="BA4480" s="75"/>
    </row>
    <row r="4481" spans="48:53">
      <c r="AV4481" s="203"/>
      <c r="AW4481" s="75"/>
      <c r="AX4481" s="75"/>
      <c r="AY4481" s="94"/>
      <c r="AZ4481" s="75"/>
      <c r="BA4481" s="75"/>
    </row>
    <row r="4482" spans="48:53">
      <c r="AV4482" s="203"/>
      <c r="AW4482" s="75"/>
      <c r="AX4482" s="75"/>
      <c r="AY4482" s="94"/>
      <c r="AZ4482" s="75"/>
      <c r="BA4482" s="75"/>
    </row>
    <row r="4483" spans="48:53">
      <c r="AV4483" s="203"/>
      <c r="AW4483" s="75"/>
      <c r="AX4483" s="75"/>
      <c r="AY4483" s="94"/>
      <c r="AZ4483" s="75"/>
      <c r="BA4483" s="75"/>
    </row>
    <row r="4484" spans="48:53">
      <c r="AV4484" s="203"/>
      <c r="AW4484" s="75"/>
      <c r="AX4484" s="75"/>
      <c r="AY4484" s="94"/>
      <c r="AZ4484" s="75"/>
      <c r="BA4484" s="75"/>
    </row>
    <row r="4485" spans="48:53">
      <c r="AV4485" s="203"/>
      <c r="AW4485" s="75"/>
      <c r="AX4485" s="75"/>
      <c r="AY4485" s="94"/>
      <c r="AZ4485" s="75"/>
      <c r="BA4485" s="75"/>
    </row>
    <row r="4486" spans="48:53">
      <c r="AV4486" s="203"/>
      <c r="AW4486" s="75"/>
      <c r="AX4486" s="75"/>
      <c r="AY4486" s="94"/>
      <c r="AZ4486" s="75"/>
      <c r="BA4486" s="75"/>
    </row>
    <row r="4487" spans="48:53">
      <c r="AV4487" s="203"/>
      <c r="AW4487" s="75"/>
      <c r="AX4487" s="75"/>
      <c r="AY4487" s="94"/>
      <c r="AZ4487" s="75"/>
      <c r="BA4487" s="75"/>
    </row>
    <row r="4488" spans="48:53">
      <c r="AV4488" s="203"/>
      <c r="AW4488" s="75"/>
      <c r="AX4488" s="75"/>
      <c r="AY4488" s="94"/>
      <c r="AZ4488" s="75"/>
      <c r="BA4488" s="75"/>
    </row>
    <row r="4489" spans="48:53">
      <c r="AV4489" s="203"/>
      <c r="AW4489" s="75"/>
      <c r="AX4489" s="75"/>
      <c r="AY4489" s="94"/>
      <c r="AZ4489" s="75"/>
      <c r="BA4489" s="75"/>
    </row>
    <row r="4490" spans="48:53">
      <c r="AV4490" s="203"/>
      <c r="AW4490" s="75"/>
      <c r="AX4490" s="75"/>
      <c r="AY4490" s="94"/>
      <c r="AZ4490" s="75"/>
      <c r="BA4490" s="75"/>
    </row>
    <row r="4491" spans="48:53">
      <c r="AV4491" s="203"/>
      <c r="AW4491" s="75"/>
      <c r="AX4491" s="75"/>
      <c r="AY4491" s="94"/>
      <c r="AZ4491" s="75"/>
      <c r="BA4491" s="75"/>
    </row>
    <row r="4492" spans="48:53">
      <c r="AV4492" s="203"/>
      <c r="AW4492" s="75"/>
      <c r="AX4492" s="75"/>
      <c r="AY4492" s="94"/>
      <c r="AZ4492" s="75"/>
      <c r="BA4492" s="75"/>
    </row>
    <row r="4493" spans="48:53">
      <c r="AV4493" s="203"/>
      <c r="AW4493" s="75"/>
      <c r="AX4493" s="75"/>
      <c r="AY4493" s="94"/>
      <c r="AZ4493" s="75"/>
      <c r="BA4493" s="75"/>
    </row>
    <row r="4494" spans="48:53">
      <c r="AV4494" s="203"/>
      <c r="AW4494" s="75"/>
      <c r="AX4494" s="75"/>
      <c r="AY4494" s="94"/>
      <c r="AZ4494" s="75"/>
      <c r="BA4494" s="75"/>
    </row>
    <row r="4495" spans="48:53">
      <c r="AV4495" s="203"/>
      <c r="AW4495" s="75"/>
      <c r="AX4495" s="75"/>
      <c r="AY4495" s="94"/>
      <c r="AZ4495" s="75"/>
      <c r="BA4495" s="75"/>
    </row>
    <row r="4496" spans="48:53">
      <c r="AV4496" s="203"/>
      <c r="AW4496" s="75"/>
      <c r="AX4496" s="75"/>
      <c r="AY4496" s="94"/>
      <c r="AZ4496" s="75"/>
      <c r="BA4496" s="75"/>
    </row>
    <row r="4497" spans="48:53">
      <c r="AV4497" s="203"/>
      <c r="AW4497" s="75"/>
      <c r="AX4497" s="75"/>
      <c r="AY4497" s="94"/>
      <c r="AZ4497" s="75"/>
      <c r="BA4497" s="75"/>
    </row>
    <row r="4498" spans="48:53">
      <c r="AV4498" s="203"/>
      <c r="AW4498" s="75"/>
      <c r="AX4498" s="75"/>
      <c r="AY4498" s="94"/>
      <c r="AZ4498" s="75"/>
      <c r="BA4498" s="75"/>
    </row>
    <row r="4499" spans="48:53">
      <c r="AV4499" s="203"/>
      <c r="AW4499" s="75"/>
      <c r="AX4499" s="75"/>
      <c r="AY4499" s="94"/>
      <c r="AZ4499" s="75"/>
      <c r="BA4499" s="75"/>
    </row>
    <row r="4500" spans="48:53">
      <c r="AV4500" s="203"/>
      <c r="AW4500" s="75"/>
      <c r="AX4500" s="75"/>
      <c r="AY4500" s="94"/>
      <c r="AZ4500" s="75"/>
      <c r="BA4500" s="75"/>
    </row>
    <row r="4501" spans="48:53">
      <c r="AV4501" s="203"/>
      <c r="AW4501" s="75"/>
      <c r="AX4501" s="75"/>
      <c r="AY4501" s="94"/>
      <c r="AZ4501" s="75"/>
      <c r="BA4501" s="75"/>
    </row>
    <row r="4502" spans="48:53">
      <c r="AV4502" s="203"/>
      <c r="AW4502" s="75"/>
      <c r="AX4502" s="75"/>
      <c r="AY4502" s="94"/>
      <c r="AZ4502" s="75"/>
      <c r="BA4502" s="75"/>
    </row>
    <row r="4503" spans="48:53">
      <c r="AV4503" s="203"/>
      <c r="AW4503" s="75"/>
      <c r="AX4503" s="75"/>
      <c r="AY4503" s="94"/>
      <c r="AZ4503" s="75"/>
      <c r="BA4503" s="75"/>
    </row>
    <row r="4504" spans="48:53">
      <c r="AV4504" s="203"/>
      <c r="AW4504" s="75"/>
      <c r="AX4504" s="75"/>
      <c r="AY4504" s="94"/>
      <c r="AZ4504" s="75"/>
      <c r="BA4504" s="75"/>
    </row>
    <row r="4505" spans="48:53">
      <c r="AV4505" s="203"/>
      <c r="AW4505" s="75"/>
      <c r="AX4505" s="75"/>
      <c r="AY4505" s="94"/>
      <c r="AZ4505" s="75"/>
      <c r="BA4505" s="75"/>
    </row>
    <row r="4506" spans="48:53">
      <c r="AV4506" s="203"/>
      <c r="AW4506" s="75"/>
      <c r="AX4506" s="75"/>
      <c r="AY4506" s="94"/>
      <c r="AZ4506" s="75"/>
      <c r="BA4506" s="75"/>
    </row>
    <row r="4507" spans="48:53">
      <c r="AV4507" s="203"/>
      <c r="AW4507" s="75"/>
      <c r="AX4507" s="75"/>
      <c r="AY4507" s="94"/>
      <c r="AZ4507" s="75"/>
      <c r="BA4507" s="75"/>
    </row>
    <row r="4508" spans="48:53">
      <c r="AV4508" s="203"/>
      <c r="AW4508" s="75"/>
      <c r="AX4508" s="75"/>
      <c r="AY4508" s="94"/>
      <c r="AZ4508" s="75"/>
      <c r="BA4508" s="75"/>
    </row>
    <row r="4509" spans="48:53">
      <c r="AV4509" s="203"/>
      <c r="AW4509" s="75"/>
      <c r="AX4509" s="75"/>
      <c r="AY4509" s="94"/>
      <c r="AZ4509" s="75"/>
      <c r="BA4509" s="75"/>
    </row>
    <row r="4510" spans="48:53">
      <c r="AV4510" s="203"/>
      <c r="AW4510" s="75"/>
      <c r="AX4510" s="75"/>
      <c r="AY4510" s="94"/>
      <c r="AZ4510" s="75"/>
      <c r="BA4510" s="75"/>
    </row>
    <row r="4511" spans="48:53">
      <c r="AV4511" s="203"/>
      <c r="AW4511" s="75"/>
      <c r="AX4511" s="75"/>
      <c r="AY4511" s="94"/>
      <c r="AZ4511" s="75"/>
      <c r="BA4511" s="75"/>
    </row>
    <row r="4512" spans="48:53">
      <c r="AV4512" s="203"/>
      <c r="AW4512" s="75"/>
      <c r="AX4512" s="75"/>
      <c r="AY4512" s="94"/>
      <c r="AZ4512" s="75"/>
      <c r="BA4512" s="75"/>
    </row>
    <row r="4513" spans="48:53">
      <c r="AV4513" s="203"/>
      <c r="AW4513" s="75"/>
      <c r="AX4513" s="75"/>
      <c r="AY4513" s="94"/>
      <c r="AZ4513" s="75"/>
      <c r="BA4513" s="75"/>
    </row>
    <row r="4514" spans="48:53">
      <c r="AV4514" s="203"/>
      <c r="AW4514" s="75"/>
      <c r="AX4514" s="75"/>
      <c r="AY4514" s="94"/>
      <c r="AZ4514" s="75"/>
      <c r="BA4514" s="75"/>
    </row>
    <row r="4515" spans="48:53">
      <c r="AV4515" s="203"/>
      <c r="AW4515" s="75"/>
      <c r="AX4515" s="75"/>
      <c r="AY4515" s="94"/>
      <c r="AZ4515" s="75"/>
      <c r="BA4515" s="75"/>
    </row>
    <row r="4516" spans="48:53">
      <c r="AV4516" s="203"/>
      <c r="AW4516" s="75"/>
      <c r="AX4516" s="75"/>
      <c r="AY4516" s="94"/>
      <c r="AZ4516" s="75"/>
      <c r="BA4516" s="75"/>
    </row>
    <row r="4517" spans="48:53">
      <c r="AV4517" s="203"/>
      <c r="AW4517" s="75"/>
      <c r="AX4517" s="75"/>
      <c r="AY4517" s="94"/>
      <c r="AZ4517" s="75"/>
      <c r="BA4517" s="75"/>
    </row>
    <row r="4518" spans="48:53">
      <c r="AV4518" s="203"/>
      <c r="AW4518" s="75"/>
      <c r="AX4518" s="75"/>
      <c r="AY4518" s="94"/>
      <c r="AZ4518" s="75"/>
      <c r="BA4518" s="75"/>
    </row>
    <row r="4519" spans="48:53">
      <c r="AV4519" s="203"/>
      <c r="AW4519" s="75"/>
      <c r="AX4519" s="75"/>
      <c r="AY4519" s="94"/>
      <c r="AZ4519" s="75"/>
      <c r="BA4519" s="75"/>
    </row>
    <row r="4520" spans="48:53">
      <c r="AV4520" s="203"/>
      <c r="AW4520" s="75"/>
      <c r="AX4520" s="75"/>
      <c r="AY4520" s="94"/>
      <c r="AZ4520" s="75"/>
      <c r="BA4520" s="75"/>
    </row>
    <row r="4521" spans="48:53">
      <c r="AV4521" s="203"/>
      <c r="AW4521" s="75"/>
      <c r="AX4521" s="75"/>
      <c r="AY4521" s="94"/>
      <c r="AZ4521" s="75"/>
      <c r="BA4521" s="75"/>
    </row>
    <row r="4522" spans="48:53">
      <c r="AV4522" s="203"/>
      <c r="AW4522" s="75"/>
      <c r="AX4522" s="75"/>
      <c r="AY4522" s="94"/>
      <c r="AZ4522" s="75"/>
      <c r="BA4522" s="75"/>
    </row>
    <row r="4523" spans="48:53">
      <c r="AV4523" s="203"/>
      <c r="AW4523" s="75"/>
      <c r="AX4523" s="75"/>
      <c r="AY4523" s="94"/>
      <c r="AZ4523" s="75"/>
      <c r="BA4523" s="75"/>
    </row>
    <row r="4524" spans="48:53">
      <c r="AV4524" s="203"/>
      <c r="AW4524" s="75"/>
      <c r="AX4524" s="75"/>
      <c r="AY4524" s="94"/>
      <c r="AZ4524" s="75"/>
      <c r="BA4524" s="75"/>
    </row>
    <row r="4525" spans="48:53">
      <c r="AV4525" s="203"/>
      <c r="AW4525" s="75"/>
      <c r="AX4525" s="75"/>
      <c r="AY4525" s="94"/>
      <c r="AZ4525" s="75"/>
      <c r="BA4525" s="75"/>
    </row>
    <row r="4526" spans="48:53">
      <c r="AV4526" s="203"/>
      <c r="AW4526" s="75"/>
      <c r="AX4526" s="75"/>
      <c r="AY4526" s="94"/>
      <c r="AZ4526" s="75"/>
      <c r="BA4526" s="75"/>
    </row>
    <row r="4527" spans="48:53">
      <c r="AV4527" s="203"/>
      <c r="AW4527" s="75"/>
      <c r="AX4527" s="75"/>
      <c r="AY4527" s="94"/>
      <c r="AZ4527" s="75"/>
      <c r="BA4527" s="75"/>
    </row>
    <row r="4528" spans="48:53">
      <c r="AV4528" s="203"/>
      <c r="AW4528" s="75"/>
      <c r="AX4528" s="75"/>
      <c r="AY4528" s="94"/>
      <c r="AZ4528" s="75"/>
      <c r="BA4528" s="75"/>
    </row>
    <row r="4529" spans="48:53">
      <c r="AV4529" s="203"/>
      <c r="AW4529" s="75"/>
      <c r="AX4529" s="75"/>
      <c r="AY4529" s="94"/>
      <c r="AZ4529" s="75"/>
      <c r="BA4529" s="75"/>
    </row>
    <row r="4530" spans="48:53">
      <c r="AV4530" s="203"/>
      <c r="AW4530" s="75"/>
      <c r="AX4530" s="75"/>
      <c r="AY4530" s="94"/>
      <c r="AZ4530" s="75"/>
      <c r="BA4530" s="75"/>
    </row>
    <row r="4531" spans="48:53">
      <c r="AV4531" s="203"/>
      <c r="AW4531" s="75"/>
      <c r="AX4531" s="75"/>
      <c r="AY4531" s="94"/>
      <c r="AZ4531" s="75"/>
      <c r="BA4531" s="75"/>
    </row>
    <row r="4532" spans="48:53">
      <c r="AV4532" s="203"/>
      <c r="AW4532" s="75"/>
      <c r="AX4532" s="75"/>
      <c r="AY4532" s="94"/>
      <c r="AZ4532" s="75"/>
      <c r="BA4532" s="75"/>
    </row>
    <row r="4533" spans="48:53">
      <c r="AV4533" s="203"/>
      <c r="AW4533" s="75"/>
      <c r="AX4533" s="75"/>
      <c r="AY4533" s="94"/>
      <c r="AZ4533" s="75"/>
      <c r="BA4533" s="75"/>
    </row>
    <row r="4534" spans="48:53">
      <c r="AV4534" s="203"/>
      <c r="AW4534" s="75"/>
      <c r="AX4534" s="75"/>
      <c r="AY4534" s="94"/>
      <c r="AZ4534" s="75"/>
      <c r="BA4534" s="75"/>
    </row>
    <row r="4535" spans="48:53">
      <c r="AV4535" s="203"/>
      <c r="AW4535" s="75"/>
      <c r="AX4535" s="75"/>
      <c r="AY4535" s="94"/>
      <c r="AZ4535" s="75"/>
      <c r="BA4535" s="75"/>
    </row>
    <row r="4536" spans="48:53">
      <c r="AV4536" s="203"/>
      <c r="AW4536" s="75"/>
      <c r="AX4536" s="75"/>
      <c r="AY4536" s="94"/>
      <c r="AZ4536" s="75"/>
      <c r="BA4536" s="75"/>
    </row>
    <row r="4537" spans="48:53">
      <c r="AV4537" s="203"/>
      <c r="AW4537" s="75"/>
      <c r="AX4537" s="75"/>
      <c r="AY4537" s="94"/>
      <c r="AZ4537" s="75"/>
      <c r="BA4537" s="75"/>
    </row>
    <row r="4538" spans="48:53">
      <c r="AV4538" s="203"/>
      <c r="AW4538" s="75"/>
      <c r="AX4538" s="75"/>
      <c r="AY4538" s="94"/>
      <c r="AZ4538" s="75"/>
      <c r="BA4538" s="75"/>
    </row>
    <row r="4539" spans="48:53">
      <c r="AV4539" s="203"/>
      <c r="AW4539" s="75"/>
      <c r="AX4539" s="75"/>
      <c r="AY4539" s="94"/>
      <c r="AZ4539" s="75"/>
      <c r="BA4539" s="75"/>
    </row>
    <row r="4540" spans="48:53">
      <c r="AV4540" s="203"/>
      <c r="AW4540" s="75"/>
      <c r="AX4540" s="75"/>
      <c r="AY4540" s="94"/>
      <c r="AZ4540" s="75"/>
      <c r="BA4540" s="75"/>
    </row>
    <row r="4541" spans="48:53">
      <c r="AV4541" s="203"/>
      <c r="AW4541" s="75"/>
      <c r="AX4541" s="75"/>
      <c r="AY4541" s="94"/>
      <c r="AZ4541" s="75"/>
      <c r="BA4541" s="75"/>
    </row>
    <row r="4542" spans="48:53">
      <c r="AV4542" s="203"/>
      <c r="AW4542" s="75"/>
      <c r="AX4542" s="75"/>
      <c r="AY4542" s="94"/>
      <c r="AZ4542" s="75"/>
      <c r="BA4542" s="75"/>
    </row>
    <row r="4543" spans="48:53">
      <c r="AV4543" s="203"/>
      <c r="AW4543" s="75"/>
      <c r="AX4543" s="75"/>
      <c r="AY4543" s="94"/>
      <c r="AZ4543" s="75"/>
      <c r="BA4543" s="75"/>
    </row>
    <row r="4544" spans="48:53">
      <c r="AV4544" s="203"/>
      <c r="AW4544" s="75"/>
      <c r="AX4544" s="75"/>
      <c r="AY4544" s="94"/>
      <c r="AZ4544" s="75"/>
      <c r="BA4544" s="75"/>
    </row>
    <row r="4545" spans="48:53">
      <c r="AV4545" s="203"/>
      <c r="AW4545" s="75"/>
      <c r="AX4545" s="75"/>
      <c r="AY4545" s="94"/>
      <c r="AZ4545" s="75"/>
      <c r="BA4545" s="75"/>
    </row>
    <row r="4546" spans="48:53">
      <c r="AV4546" s="203"/>
      <c r="AW4546" s="75"/>
      <c r="AX4546" s="75"/>
      <c r="AY4546" s="94"/>
      <c r="AZ4546" s="75"/>
      <c r="BA4546" s="75"/>
    </row>
    <row r="4547" spans="48:53">
      <c r="AV4547" s="203"/>
      <c r="AW4547" s="75"/>
      <c r="AX4547" s="75"/>
      <c r="AY4547" s="94"/>
      <c r="AZ4547" s="75"/>
      <c r="BA4547" s="75"/>
    </row>
    <row r="4548" spans="48:53">
      <c r="AV4548" s="203"/>
      <c r="AW4548" s="75"/>
      <c r="AX4548" s="75"/>
      <c r="AY4548" s="94"/>
      <c r="AZ4548" s="75"/>
      <c r="BA4548" s="75"/>
    </row>
    <row r="4549" spans="48:53">
      <c r="AV4549" s="203"/>
      <c r="AW4549" s="75"/>
      <c r="AX4549" s="75"/>
      <c r="AY4549" s="94"/>
      <c r="AZ4549" s="75"/>
      <c r="BA4549" s="75"/>
    </row>
    <row r="4550" spans="48:53">
      <c r="AV4550" s="203"/>
      <c r="AW4550" s="75"/>
      <c r="AX4550" s="75"/>
      <c r="AY4550" s="94"/>
      <c r="AZ4550" s="75"/>
      <c r="BA4550" s="75"/>
    </row>
    <row r="4551" spans="48:53">
      <c r="AV4551" s="203"/>
      <c r="AW4551" s="75"/>
      <c r="AX4551" s="75"/>
      <c r="AY4551" s="94"/>
      <c r="AZ4551" s="75"/>
      <c r="BA4551" s="75"/>
    </row>
    <row r="4552" spans="48:53">
      <c r="AV4552" s="203"/>
      <c r="AW4552" s="75"/>
      <c r="AX4552" s="75"/>
      <c r="AY4552" s="94"/>
      <c r="AZ4552" s="75"/>
      <c r="BA4552" s="75"/>
    </row>
    <row r="4553" spans="48:53">
      <c r="AV4553" s="203"/>
      <c r="AW4553" s="75"/>
      <c r="AX4553" s="75"/>
      <c r="AY4553" s="94"/>
      <c r="AZ4553" s="75"/>
      <c r="BA4553" s="75"/>
    </row>
    <row r="4554" spans="48:53">
      <c r="AV4554" s="203"/>
      <c r="AW4554" s="75"/>
      <c r="AX4554" s="75"/>
      <c r="AY4554" s="94"/>
      <c r="AZ4554" s="75"/>
      <c r="BA4554" s="75"/>
    </row>
    <row r="4555" spans="48:53">
      <c r="AV4555" s="203"/>
      <c r="AW4555" s="75"/>
      <c r="AX4555" s="75"/>
      <c r="AY4555" s="94"/>
      <c r="AZ4555" s="75"/>
      <c r="BA4555" s="75"/>
    </row>
    <row r="4556" spans="48:53">
      <c r="AV4556" s="203"/>
      <c r="AW4556" s="75"/>
      <c r="AX4556" s="75"/>
      <c r="AY4556" s="94"/>
      <c r="AZ4556" s="75"/>
      <c r="BA4556" s="75"/>
    </row>
    <row r="4557" spans="48:53">
      <c r="AV4557" s="203"/>
      <c r="AW4557" s="75"/>
      <c r="AX4557" s="75"/>
      <c r="AY4557" s="94"/>
      <c r="AZ4557" s="75"/>
      <c r="BA4557" s="75"/>
    </row>
    <row r="4558" spans="48:53">
      <c r="AV4558" s="203"/>
      <c r="AW4558" s="75"/>
      <c r="AX4558" s="75"/>
      <c r="AY4558" s="94"/>
      <c r="AZ4558" s="75"/>
      <c r="BA4558" s="75"/>
    </row>
    <row r="4559" spans="48:53">
      <c r="AV4559" s="203"/>
      <c r="AW4559" s="75"/>
      <c r="AX4559" s="75"/>
      <c r="AY4559" s="94"/>
      <c r="AZ4559" s="75"/>
      <c r="BA4559" s="75"/>
    </row>
    <row r="4560" spans="48:53">
      <c r="AV4560" s="203"/>
      <c r="AW4560" s="75"/>
      <c r="AX4560" s="75"/>
      <c r="AY4560" s="94"/>
      <c r="AZ4560" s="75"/>
      <c r="BA4560" s="75"/>
    </row>
    <row r="4561" spans="48:53">
      <c r="AV4561" s="203"/>
      <c r="AW4561" s="75"/>
      <c r="AX4561" s="75"/>
      <c r="AY4561" s="94"/>
      <c r="AZ4561" s="75"/>
      <c r="BA4561" s="75"/>
    </row>
    <row r="4562" spans="48:53">
      <c r="AV4562" s="203"/>
      <c r="AW4562" s="75"/>
      <c r="AX4562" s="75"/>
      <c r="AY4562" s="94"/>
      <c r="AZ4562" s="75"/>
      <c r="BA4562" s="75"/>
    </row>
    <row r="4563" spans="48:53">
      <c r="AV4563" s="203"/>
      <c r="AW4563" s="75"/>
      <c r="AX4563" s="75"/>
      <c r="AY4563" s="94"/>
      <c r="AZ4563" s="75"/>
      <c r="BA4563" s="75"/>
    </row>
    <row r="4564" spans="48:53">
      <c r="AV4564" s="203"/>
      <c r="AW4564" s="75"/>
      <c r="AX4564" s="75"/>
      <c r="AY4564" s="94"/>
      <c r="AZ4564" s="75"/>
      <c r="BA4564" s="75"/>
    </row>
    <row r="4565" spans="48:53">
      <c r="AV4565" s="203"/>
      <c r="AW4565" s="75"/>
      <c r="AX4565" s="75"/>
      <c r="AY4565" s="94"/>
      <c r="AZ4565" s="75"/>
      <c r="BA4565" s="75"/>
    </row>
    <row r="4566" spans="48:53">
      <c r="AV4566" s="203"/>
      <c r="AW4566" s="75"/>
      <c r="AX4566" s="75"/>
      <c r="AY4566" s="94"/>
      <c r="AZ4566" s="75"/>
      <c r="BA4566" s="75"/>
    </row>
    <row r="4567" spans="48:53">
      <c r="AV4567" s="203"/>
      <c r="AW4567" s="75"/>
      <c r="AX4567" s="75"/>
      <c r="AY4567" s="94"/>
      <c r="AZ4567" s="75"/>
      <c r="BA4567" s="75"/>
    </row>
    <row r="4568" spans="48:53">
      <c r="AV4568" s="203"/>
      <c r="AW4568" s="75"/>
      <c r="AX4568" s="75"/>
      <c r="AY4568" s="94"/>
      <c r="AZ4568" s="75"/>
      <c r="BA4568" s="75"/>
    </row>
    <row r="4569" spans="48:53">
      <c r="AV4569" s="203"/>
      <c r="AW4569" s="75"/>
      <c r="AX4569" s="75"/>
      <c r="AY4569" s="94"/>
      <c r="AZ4569" s="75"/>
      <c r="BA4569" s="75"/>
    </row>
    <row r="4570" spans="48:53">
      <c r="AV4570" s="203"/>
      <c r="AW4570" s="75"/>
      <c r="AX4570" s="75"/>
      <c r="AY4570" s="94"/>
      <c r="AZ4570" s="75"/>
      <c r="BA4570" s="75"/>
    </row>
    <row r="4571" spans="48:53">
      <c r="AV4571" s="203"/>
      <c r="AW4571" s="75"/>
      <c r="AX4571" s="75"/>
      <c r="AY4571" s="94"/>
      <c r="AZ4571" s="75"/>
      <c r="BA4571" s="75"/>
    </row>
    <row r="4572" spans="48:53">
      <c r="AV4572" s="203"/>
      <c r="AW4572" s="75"/>
      <c r="AX4572" s="75"/>
      <c r="AY4572" s="94"/>
      <c r="AZ4572" s="75"/>
      <c r="BA4572" s="75"/>
    </row>
    <row r="4573" spans="48:53">
      <c r="AV4573" s="203"/>
      <c r="AW4573" s="75"/>
      <c r="AX4573" s="75"/>
      <c r="AY4573" s="94"/>
      <c r="AZ4573" s="75"/>
      <c r="BA4573" s="75"/>
    </row>
    <row r="4574" spans="48:53">
      <c r="AV4574" s="203"/>
      <c r="AW4574" s="75"/>
      <c r="AX4574" s="75"/>
      <c r="AY4574" s="94"/>
      <c r="AZ4574" s="75"/>
      <c r="BA4574" s="75"/>
    </row>
    <row r="4575" spans="48:53">
      <c r="AV4575" s="203"/>
      <c r="AW4575" s="75"/>
      <c r="AX4575" s="75"/>
      <c r="AY4575" s="94"/>
      <c r="AZ4575" s="75"/>
      <c r="BA4575" s="75"/>
    </row>
    <row r="4576" spans="48:53">
      <c r="AV4576" s="203"/>
      <c r="AW4576" s="75"/>
      <c r="AX4576" s="75"/>
      <c r="AY4576" s="94"/>
      <c r="AZ4576" s="75"/>
      <c r="BA4576" s="75"/>
    </row>
    <row r="4577" spans="48:53">
      <c r="AV4577" s="203"/>
      <c r="AW4577" s="75"/>
      <c r="AX4577" s="75"/>
      <c r="AY4577" s="94"/>
      <c r="AZ4577" s="75"/>
      <c r="BA4577" s="75"/>
    </row>
    <row r="4578" spans="48:53">
      <c r="AV4578" s="203"/>
      <c r="AW4578" s="75"/>
      <c r="AX4578" s="75"/>
      <c r="AY4578" s="94"/>
      <c r="AZ4578" s="75"/>
      <c r="BA4578" s="75"/>
    </row>
    <row r="4579" spans="48:53">
      <c r="AV4579" s="203"/>
      <c r="AW4579" s="75"/>
      <c r="AX4579" s="75"/>
      <c r="AY4579" s="94"/>
      <c r="AZ4579" s="75"/>
      <c r="BA4579" s="75"/>
    </row>
    <row r="4580" spans="48:53">
      <c r="AV4580" s="203"/>
      <c r="AW4580" s="75"/>
      <c r="AX4580" s="75"/>
      <c r="AY4580" s="94"/>
      <c r="AZ4580" s="75"/>
      <c r="BA4580" s="75"/>
    </row>
    <row r="4581" spans="48:53">
      <c r="AV4581" s="203"/>
      <c r="AW4581" s="75"/>
      <c r="AX4581" s="75"/>
      <c r="AY4581" s="94"/>
      <c r="AZ4581" s="75"/>
      <c r="BA4581" s="75"/>
    </row>
    <row r="4582" spans="48:53">
      <c r="AV4582" s="203"/>
      <c r="AW4582" s="75"/>
      <c r="AX4582" s="75"/>
      <c r="AY4582" s="94"/>
      <c r="AZ4582" s="75"/>
      <c r="BA4582" s="75"/>
    </row>
    <row r="4583" spans="48:53">
      <c r="AV4583" s="203"/>
      <c r="AW4583" s="75"/>
      <c r="AX4583" s="75"/>
      <c r="AY4583" s="94"/>
      <c r="AZ4583" s="75"/>
      <c r="BA4583" s="75"/>
    </row>
    <row r="4584" spans="48:53">
      <c r="AV4584" s="203"/>
      <c r="AW4584" s="75"/>
      <c r="AX4584" s="75"/>
      <c r="AY4584" s="94"/>
      <c r="AZ4584" s="75"/>
      <c r="BA4584" s="75"/>
    </row>
    <row r="4585" spans="48:53">
      <c r="AV4585" s="203"/>
      <c r="AW4585" s="75"/>
      <c r="AX4585" s="75"/>
      <c r="AY4585" s="94"/>
      <c r="AZ4585" s="75"/>
      <c r="BA4585" s="75"/>
    </row>
    <row r="4586" spans="48:53">
      <c r="AV4586" s="203"/>
      <c r="AW4586" s="75"/>
      <c r="AX4586" s="75"/>
      <c r="AY4586" s="94"/>
      <c r="AZ4586" s="75"/>
      <c r="BA4586" s="75"/>
    </row>
    <row r="4587" spans="48:53">
      <c r="AV4587" s="203"/>
      <c r="AW4587" s="75"/>
      <c r="AX4587" s="75"/>
      <c r="AY4587" s="94"/>
      <c r="AZ4587" s="75"/>
      <c r="BA4587" s="75"/>
    </row>
    <row r="4588" spans="48:53">
      <c r="AV4588" s="203"/>
      <c r="AW4588" s="75"/>
      <c r="AX4588" s="75"/>
      <c r="AY4588" s="94"/>
      <c r="AZ4588" s="75"/>
      <c r="BA4588" s="75"/>
    </row>
    <row r="4589" spans="48:53">
      <c r="AV4589" s="203"/>
      <c r="AW4589" s="75"/>
      <c r="AX4589" s="75"/>
      <c r="AY4589" s="94"/>
      <c r="AZ4589" s="75"/>
      <c r="BA4589" s="75"/>
    </row>
    <row r="4590" spans="48:53">
      <c r="AV4590" s="203"/>
      <c r="AW4590" s="75"/>
      <c r="AX4590" s="75"/>
      <c r="AY4590" s="94"/>
      <c r="AZ4590" s="75"/>
      <c r="BA4590" s="75"/>
    </row>
    <row r="4591" spans="48:53">
      <c r="AV4591" s="203"/>
      <c r="AW4591" s="75"/>
      <c r="AX4591" s="75"/>
      <c r="AY4591" s="94"/>
      <c r="AZ4591" s="75"/>
      <c r="BA4591" s="75"/>
    </row>
    <row r="4592" spans="48:53">
      <c r="AV4592" s="203"/>
      <c r="AW4592" s="75"/>
      <c r="AX4592" s="75"/>
      <c r="AY4592" s="94"/>
      <c r="AZ4592" s="75"/>
      <c r="BA4592" s="75"/>
    </row>
    <row r="4593" spans="48:53">
      <c r="AV4593" s="203"/>
      <c r="AW4593" s="75"/>
      <c r="AX4593" s="75"/>
      <c r="AY4593" s="94"/>
      <c r="AZ4593" s="75"/>
      <c r="BA4593" s="75"/>
    </row>
    <row r="4594" spans="48:53">
      <c r="AV4594" s="203"/>
      <c r="AW4594" s="75"/>
      <c r="AX4594" s="75"/>
      <c r="AY4594" s="94"/>
      <c r="AZ4594" s="75"/>
      <c r="BA4594" s="75"/>
    </row>
    <row r="4595" spans="48:53">
      <c r="AV4595" s="203"/>
      <c r="AW4595" s="75"/>
      <c r="AX4595" s="75"/>
      <c r="AY4595" s="94"/>
      <c r="AZ4595" s="75"/>
      <c r="BA4595" s="75"/>
    </row>
    <row r="4596" spans="48:53">
      <c r="AV4596" s="203"/>
      <c r="AW4596" s="75"/>
      <c r="AX4596" s="75"/>
      <c r="AY4596" s="94"/>
      <c r="AZ4596" s="75"/>
      <c r="BA4596" s="75"/>
    </row>
    <row r="4597" spans="48:53">
      <c r="AV4597" s="203"/>
      <c r="AW4597" s="75"/>
      <c r="AX4597" s="75"/>
      <c r="AY4597" s="94"/>
      <c r="AZ4597" s="75"/>
      <c r="BA4597" s="75"/>
    </row>
    <row r="4598" spans="48:53">
      <c r="AV4598" s="203"/>
      <c r="AW4598" s="75"/>
      <c r="AX4598" s="75"/>
      <c r="AY4598" s="94"/>
      <c r="AZ4598" s="75"/>
      <c r="BA4598" s="75"/>
    </row>
    <row r="4599" spans="48:53">
      <c r="AV4599" s="203"/>
      <c r="AW4599" s="75"/>
      <c r="AX4599" s="75"/>
      <c r="AY4599" s="94"/>
      <c r="AZ4599" s="75"/>
      <c r="BA4599" s="75"/>
    </row>
    <row r="4600" spans="48:53">
      <c r="AV4600" s="203"/>
      <c r="AW4600" s="75"/>
      <c r="AX4600" s="75"/>
      <c r="AY4600" s="94"/>
      <c r="AZ4600" s="75"/>
      <c r="BA4600" s="75"/>
    </row>
    <row r="4601" spans="48:53">
      <c r="AV4601" s="203"/>
      <c r="AW4601" s="75"/>
      <c r="AX4601" s="75"/>
      <c r="AY4601" s="94"/>
      <c r="AZ4601" s="75"/>
      <c r="BA4601" s="75"/>
    </row>
    <row r="4602" spans="48:53">
      <c r="AV4602" s="203"/>
      <c r="AW4602" s="75"/>
      <c r="AX4602" s="75"/>
      <c r="AY4602" s="94"/>
      <c r="AZ4602" s="75"/>
      <c r="BA4602" s="75"/>
    </row>
    <row r="4603" spans="48:53">
      <c r="AV4603" s="203"/>
      <c r="AW4603" s="75"/>
      <c r="AX4603" s="75"/>
      <c r="AY4603" s="94"/>
      <c r="AZ4603" s="75"/>
      <c r="BA4603" s="75"/>
    </row>
    <row r="4604" spans="48:53">
      <c r="AV4604" s="203"/>
      <c r="AW4604" s="75"/>
      <c r="AX4604" s="75"/>
      <c r="AY4604" s="94"/>
      <c r="AZ4604" s="75"/>
      <c r="BA4604" s="75"/>
    </row>
    <row r="4605" spans="48:53">
      <c r="AV4605" s="203"/>
      <c r="AW4605" s="75"/>
      <c r="AX4605" s="75"/>
      <c r="AY4605" s="94"/>
      <c r="AZ4605" s="75"/>
      <c r="BA4605" s="75"/>
    </row>
    <row r="4606" spans="48:53">
      <c r="AV4606" s="203"/>
      <c r="AW4606" s="75"/>
      <c r="AX4606" s="75"/>
      <c r="AY4606" s="94"/>
      <c r="AZ4606" s="75"/>
      <c r="BA4606" s="75"/>
    </row>
    <row r="4607" spans="48:53">
      <c r="AV4607" s="203"/>
      <c r="AW4607" s="75"/>
      <c r="AX4607" s="75"/>
      <c r="AY4607" s="94"/>
      <c r="AZ4607" s="75"/>
      <c r="BA4607" s="75"/>
    </row>
    <row r="4608" spans="48:53">
      <c r="AV4608" s="203"/>
      <c r="AW4608" s="75"/>
      <c r="AX4608" s="75"/>
      <c r="AY4608" s="94"/>
      <c r="AZ4608" s="75"/>
      <c r="BA4608" s="75"/>
    </row>
    <row r="4609" spans="48:53">
      <c r="AV4609" s="203"/>
      <c r="AW4609" s="75"/>
      <c r="AX4609" s="75"/>
      <c r="AY4609" s="94"/>
      <c r="AZ4609" s="75"/>
      <c r="BA4609" s="75"/>
    </row>
    <row r="4610" spans="48:53">
      <c r="AV4610" s="203"/>
      <c r="AW4610" s="75"/>
      <c r="AX4610" s="75"/>
      <c r="AY4610" s="94"/>
      <c r="AZ4610" s="75"/>
      <c r="BA4610" s="75"/>
    </row>
    <row r="4611" spans="48:53">
      <c r="AV4611" s="203"/>
      <c r="AW4611" s="75"/>
      <c r="AX4611" s="75"/>
      <c r="AY4611" s="94"/>
      <c r="AZ4611" s="75"/>
      <c r="BA4611" s="75"/>
    </row>
    <row r="4612" spans="48:53">
      <c r="AV4612" s="203"/>
      <c r="AW4612" s="75"/>
      <c r="AX4612" s="75"/>
      <c r="AY4612" s="94"/>
      <c r="AZ4612" s="75"/>
      <c r="BA4612" s="75"/>
    </row>
    <row r="4613" spans="48:53">
      <c r="AV4613" s="203"/>
      <c r="AW4613" s="75"/>
      <c r="AX4613" s="75"/>
      <c r="AY4613" s="94"/>
      <c r="AZ4613" s="75"/>
      <c r="BA4613" s="75"/>
    </row>
    <row r="4614" spans="48:53">
      <c r="AV4614" s="203"/>
      <c r="AW4614" s="75"/>
      <c r="AX4614" s="75"/>
      <c r="AY4614" s="94"/>
      <c r="AZ4614" s="75"/>
      <c r="BA4614" s="75"/>
    </row>
    <row r="4615" spans="48:53">
      <c r="AV4615" s="203"/>
      <c r="AW4615" s="75"/>
      <c r="AX4615" s="75"/>
      <c r="AY4615" s="94"/>
      <c r="AZ4615" s="75"/>
      <c r="BA4615" s="75"/>
    </row>
    <row r="4616" spans="48:53">
      <c r="AV4616" s="203"/>
      <c r="AW4616" s="75"/>
      <c r="AX4616" s="75"/>
      <c r="AY4616" s="94"/>
      <c r="AZ4616" s="75"/>
      <c r="BA4616" s="75"/>
    </row>
    <row r="4617" spans="48:53">
      <c r="AV4617" s="203"/>
      <c r="AW4617" s="75"/>
      <c r="AX4617" s="75"/>
      <c r="AY4617" s="94"/>
      <c r="AZ4617" s="75"/>
      <c r="BA4617" s="75"/>
    </row>
    <row r="4618" spans="48:53">
      <c r="AV4618" s="203"/>
      <c r="AW4618" s="75"/>
      <c r="AX4618" s="75"/>
      <c r="AY4618" s="94"/>
      <c r="AZ4618" s="75"/>
      <c r="BA4618" s="75"/>
    </row>
    <row r="4619" spans="48:53">
      <c r="AV4619" s="203"/>
      <c r="AW4619" s="75"/>
      <c r="AX4619" s="75"/>
      <c r="AY4619" s="94"/>
      <c r="AZ4619" s="75"/>
      <c r="BA4619" s="75"/>
    </row>
    <row r="4620" spans="48:53">
      <c r="AV4620" s="203"/>
      <c r="AW4620" s="75"/>
      <c r="AX4620" s="75"/>
      <c r="AY4620" s="94"/>
      <c r="AZ4620" s="75"/>
      <c r="BA4620" s="75"/>
    </row>
    <row r="4621" spans="48:53">
      <c r="AV4621" s="203"/>
      <c r="AW4621" s="75"/>
      <c r="AX4621" s="75"/>
      <c r="AY4621" s="94"/>
      <c r="AZ4621" s="75"/>
      <c r="BA4621" s="75"/>
    </row>
    <row r="4622" spans="48:53">
      <c r="AV4622" s="203"/>
      <c r="AW4622" s="75"/>
      <c r="AX4622" s="75"/>
      <c r="AY4622" s="94"/>
      <c r="AZ4622" s="75"/>
      <c r="BA4622" s="75"/>
    </row>
    <row r="4623" spans="48:53">
      <c r="AV4623" s="203"/>
      <c r="AW4623" s="75"/>
      <c r="AX4623" s="75"/>
      <c r="AY4623" s="94"/>
      <c r="AZ4623" s="75"/>
      <c r="BA4623" s="75"/>
    </row>
    <row r="4624" spans="48:53">
      <c r="AV4624" s="203"/>
      <c r="AW4624" s="75"/>
      <c r="AX4624" s="75"/>
      <c r="AY4624" s="94"/>
      <c r="AZ4624" s="75"/>
      <c r="BA4624" s="75"/>
    </row>
    <row r="4625" spans="48:53">
      <c r="AV4625" s="203"/>
      <c r="AW4625" s="75"/>
      <c r="AX4625" s="75"/>
      <c r="AY4625" s="94"/>
      <c r="AZ4625" s="75"/>
      <c r="BA4625" s="75"/>
    </row>
    <row r="4626" spans="48:53">
      <c r="AV4626" s="203"/>
      <c r="AW4626" s="75"/>
      <c r="AX4626" s="75"/>
      <c r="AY4626" s="94"/>
      <c r="AZ4626" s="75"/>
      <c r="BA4626" s="75"/>
    </row>
    <row r="4627" spans="48:53">
      <c r="AV4627" s="203"/>
      <c r="AW4627" s="75"/>
      <c r="AX4627" s="75"/>
      <c r="AY4627" s="94"/>
      <c r="AZ4627" s="75"/>
      <c r="BA4627" s="75"/>
    </row>
    <row r="4628" spans="48:53">
      <c r="AV4628" s="203"/>
      <c r="AW4628" s="75"/>
      <c r="AX4628" s="75"/>
      <c r="AY4628" s="94"/>
      <c r="AZ4628" s="75"/>
      <c r="BA4628" s="75"/>
    </row>
    <row r="4629" spans="48:53">
      <c r="AV4629" s="203"/>
      <c r="AW4629" s="75"/>
      <c r="AX4629" s="75"/>
      <c r="AY4629" s="94"/>
      <c r="AZ4629" s="75"/>
      <c r="BA4629" s="75"/>
    </row>
    <row r="4630" spans="48:53">
      <c r="AV4630" s="203"/>
      <c r="AW4630" s="75"/>
      <c r="AX4630" s="75"/>
      <c r="AY4630" s="94"/>
      <c r="AZ4630" s="75"/>
      <c r="BA4630" s="75"/>
    </row>
    <row r="4631" spans="48:53">
      <c r="AV4631" s="203"/>
      <c r="AW4631" s="75"/>
      <c r="AX4631" s="75"/>
      <c r="AY4631" s="94"/>
      <c r="AZ4631" s="75"/>
      <c r="BA4631" s="75"/>
    </row>
    <row r="4632" spans="48:53">
      <c r="AV4632" s="203"/>
      <c r="AW4632" s="75"/>
      <c r="AX4632" s="75"/>
      <c r="AY4632" s="94"/>
      <c r="AZ4632" s="75"/>
      <c r="BA4632" s="75"/>
    </row>
    <row r="4633" spans="48:53">
      <c r="AV4633" s="203"/>
      <c r="AW4633" s="75"/>
      <c r="AX4633" s="75"/>
      <c r="AY4633" s="94"/>
      <c r="AZ4633" s="75"/>
      <c r="BA4633" s="75"/>
    </row>
    <row r="4634" spans="48:53">
      <c r="AV4634" s="203"/>
      <c r="AW4634" s="75"/>
      <c r="AX4634" s="75"/>
      <c r="AY4634" s="94"/>
      <c r="AZ4634" s="75"/>
      <c r="BA4634" s="75"/>
    </row>
    <row r="4635" spans="48:53">
      <c r="AV4635" s="203"/>
      <c r="AW4635" s="75"/>
      <c r="AX4635" s="75"/>
      <c r="AY4635" s="94"/>
      <c r="AZ4635" s="75"/>
      <c r="BA4635" s="75"/>
    </row>
    <row r="4636" spans="48:53">
      <c r="AV4636" s="203"/>
      <c r="AW4636" s="75"/>
      <c r="AX4636" s="75"/>
      <c r="AY4636" s="94"/>
      <c r="AZ4636" s="75"/>
      <c r="BA4636" s="75"/>
    </row>
    <row r="4637" spans="48:53">
      <c r="AV4637" s="203"/>
      <c r="AW4637" s="75"/>
      <c r="AX4637" s="75"/>
      <c r="AY4637" s="94"/>
      <c r="AZ4637" s="75"/>
      <c r="BA4637" s="75"/>
    </row>
    <row r="4638" spans="48:53">
      <c r="AV4638" s="203"/>
      <c r="AW4638" s="75"/>
      <c r="AX4638" s="75"/>
      <c r="AY4638" s="94"/>
      <c r="AZ4638" s="75"/>
      <c r="BA4638" s="75"/>
    </row>
    <row r="4639" spans="48:53">
      <c r="AV4639" s="203"/>
      <c r="AW4639" s="75"/>
      <c r="AX4639" s="75"/>
      <c r="AY4639" s="94"/>
      <c r="AZ4639" s="75"/>
      <c r="BA4639" s="75"/>
    </row>
    <row r="4640" spans="48:53">
      <c r="AV4640" s="203"/>
      <c r="AW4640" s="75"/>
      <c r="AX4640" s="75"/>
      <c r="AY4640" s="94"/>
      <c r="AZ4640" s="75"/>
      <c r="BA4640" s="75"/>
    </row>
    <row r="4641" spans="48:53">
      <c r="AV4641" s="203"/>
      <c r="AW4641" s="75"/>
      <c r="AX4641" s="75"/>
      <c r="AY4641" s="94"/>
      <c r="AZ4641" s="75"/>
      <c r="BA4641" s="75"/>
    </row>
    <row r="4642" spans="48:53">
      <c r="AV4642" s="203"/>
      <c r="AW4642" s="75"/>
      <c r="AX4642" s="75"/>
      <c r="AY4642" s="94"/>
      <c r="AZ4642" s="75"/>
      <c r="BA4642" s="75"/>
    </row>
    <row r="4643" spans="48:53">
      <c r="AV4643" s="203"/>
      <c r="AW4643" s="75"/>
      <c r="AX4643" s="75"/>
      <c r="AY4643" s="94"/>
      <c r="AZ4643" s="75"/>
      <c r="BA4643" s="75"/>
    </row>
    <row r="4644" spans="48:53">
      <c r="AV4644" s="203"/>
      <c r="AW4644" s="75"/>
      <c r="AX4644" s="75"/>
      <c r="AY4644" s="94"/>
      <c r="AZ4644" s="75"/>
      <c r="BA4644" s="75"/>
    </row>
    <row r="4645" spans="48:53">
      <c r="AV4645" s="203"/>
      <c r="AW4645" s="75"/>
      <c r="AX4645" s="75"/>
      <c r="AY4645" s="94"/>
      <c r="AZ4645" s="75"/>
      <c r="BA4645" s="75"/>
    </row>
    <row r="4646" spans="48:53">
      <c r="AV4646" s="203"/>
      <c r="AW4646" s="75"/>
      <c r="AX4646" s="75"/>
      <c r="AY4646" s="94"/>
      <c r="AZ4646" s="75"/>
      <c r="BA4646" s="75"/>
    </row>
    <row r="4647" spans="48:53">
      <c r="AV4647" s="203"/>
      <c r="AW4647" s="75"/>
      <c r="AX4647" s="75"/>
      <c r="AY4647" s="94"/>
      <c r="AZ4647" s="75"/>
      <c r="BA4647" s="75"/>
    </row>
    <row r="4648" spans="48:53">
      <c r="AV4648" s="203"/>
      <c r="AW4648" s="75"/>
      <c r="AX4648" s="75"/>
      <c r="AY4648" s="94"/>
      <c r="AZ4648" s="75"/>
      <c r="BA4648" s="75"/>
    </row>
    <row r="4649" spans="48:53">
      <c r="AV4649" s="203"/>
      <c r="AW4649" s="75"/>
      <c r="AX4649" s="75"/>
      <c r="AY4649" s="94"/>
      <c r="AZ4649" s="75"/>
      <c r="BA4649" s="75"/>
    </row>
    <row r="4650" spans="48:53">
      <c r="AV4650" s="203"/>
      <c r="AW4650" s="75"/>
      <c r="AX4650" s="75"/>
      <c r="AY4650" s="94"/>
      <c r="AZ4650" s="75"/>
      <c r="BA4650" s="75"/>
    </row>
    <row r="4651" spans="48:53">
      <c r="AV4651" s="203"/>
      <c r="AW4651" s="75"/>
      <c r="AX4651" s="75"/>
      <c r="AY4651" s="94"/>
      <c r="AZ4651" s="75"/>
      <c r="BA4651" s="75"/>
    </row>
    <row r="4652" spans="48:53">
      <c r="AV4652" s="203"/>
      <c r="AW4652" s="75"/>
      <c r="AX4652" s="75"/>
      <c r="AY4652" s="94"/>
      <c r="AZ4652" s="75"/>
      <c r="BA4652" s="75"/>
    </row>
    <row r="4653" spans="48:53">
      <c r="AV4653" s="203"/>
      <c r="AW4653" s="75"/>
      <c r="AX4653" s="75"/>
      <c r="AY4653" s="94"/>
      <c r="AZ4653" s="75"/>
      <c r="BA4653" s="75"/>
    </row>
    <row r="4654" spans="48:53">
      <c r="AV4654" s="203"/>
      <c r="AW4654" s="75"/>
      <c r="AX4654" s="75"/>
      <c r="AY4654" s="94"/>
      <c r="AZ4654" s="75"/>
      <c r="BA4654" s="75"/>
    </row>
    <row r="4655" spans="48:53">
      <c r="AV4655" s="203"/>
      <c r="AW4655" s="75"/>
      <c r="AX4655" s="75"/>
      <c r="AY4655" s="94"/>
      <c r="AZ4655" s="75"/>
      <c r="BA4655" s="75"/>
    </row>
    <row r="4656" spans="48:53">
      <c r="AV4656" s="203"/>
      <c r="AW4656" s="75"/>
      <c r="AX4656" s="75"/>
      <c r="AY4656" s="94"/>
      <c r="AZ4656" s="75"/>
      <c r="BA4656" s="75"/>
    </row>
    <row r="4657" spans="48:53">
      <c r="AV4657" s="203"/>
      <c r="AW4657" s="75"/>
      <c r="AX4657" s="75"/>
      <c r="AY4657" s="94"/>
      <c r="AZ4657" s="75"/>
      <c r="BA4657" s="75"/>
    </row>
    <row r="4658" spans="48:53">
      <c r="AV4658" s="203"/>
      <c r="AW4658" s="75"/>
      <c r="AX4658" s="75"/>
      <c r="AY4658" s="94"/>
      <c r="AZ4658" s="75"/>
      <c r="BA4658" s="75"/>
    </row>
    <row r="4659" spans="48:53">
      <c r="AV4659" s="203"/>
      <c r="AW4659" s="75"/>
      <c r="AX4659" s="75"/>
      <c r="AY4659" s="94"/>
      <c r="AZ4659" s="75"/>
      <c r="BA4659" s="75"/>
    </row>
    <row r="4660" spans="48:53">
      <c r="AV4660" s="203"/>
      <c r="AW4660" s="75"/>
      <c r="AX4660" s="75"/>
      <c r="AY4660" s="94"/>
      <c r="AZ4660" s="75"/>
      <c r="BA4660" s="75"/>
    </row>
    <row r="4661" spans="48:53">
      <c r="AV4661" s="203"/>
      <c r="AW4661" s="75"/>
      <c r="AX4661" s="75"/>
      <c r="AY4661" s="94"/>
      <c r="AZ4661" s="75"/>
      <c r="BA4661" s="75"/>
    </row>
    <row r="4662" spans="48:53">
      <c r="AV4662" s="203"/>
      <c r="AW4662" s="75"/>
      <c r="AX4662" s="75"/>
      <c r="AY4662" s="94"/>
      <c r="AZ4662" s="75"/>
      <c r="BA4662" s="75"/>
    </row>
    <row r="4663" spans="48:53">
      <c r="AV4663" s="203"/>
      <c r="AW4663" s="75"/>
      <c r="AX4663" s="75"/>
      <c r="AY4663" s="94"/>
      <c r="AZ4663" s="75"/>
      <c r="BA4663" s="75"/>
    </row>
    <row r="4664" spans="48:53">
      <c r="AV4664" s="203"/>
      <c r="AW4664" s="75"/>
      <c r="AX4664" s="75"/>
      <c r="AY4664" s="94"/>
      <c r="AZ4664" s="75"/>
      <c r="BA4664" s="75"/>
    </row>
    <row r="4665" spans="48:53">
      <c r="AV4665" s="203"/>
      <c r="AW4665" s="75"/>
      <c r="AX4665" s="75"/>
      <c r="AY4665" s="94"/>
      <c r="AZ4665" s="75"/>
      <c r="BA4665" s="75"/>
    </row>
    <row r="4666" spans="48:53">
      <c r="AV4666" s="203"/>
      <c r="AW4666" s="75"/>
      <c r="AX4666" s="75"/>
      <c r="AY4666" s="94"/>
      <c r="AZ4666" s="75"/>
      <c r="BA4666" s="75"/>
    </row>
    <row r="4667" spans="48:53">
      <c r="AV4667" s="203"/>
      <c r="AW4667" s="75"/>
      <c r="AX4667" s="75"/>
      <c r="AY4667" s="94"/>
      <c r="AZ4667" s="75"/>
      <c r="BA4667" s="75"/>
    </row>
    <row r="4668" spans="48:53">
      <c r="AV4668" s="203"/>
      <c r="AW4668" s="75"/>
      <c r="AX4668" s="75"/>
      <c r="AY4668" s="94"/>
      <c r="AZ4668" s="75"/>
      <c r="BA4668" s="75"/>
    </row>
    <row r="4669" spans="48:53">
      <c r="AV4669" s="203"/>
      <c r="AW4669" s="75"/>
      <c r="AX4669" s="75"/>
      <c r="AY4669" s="94"/>
      <c r="AZ4669" s="75"/>
      <c r="BA4669" s="75"/>
    </row>
    <row r="4670" spans="48:53">
      <c r="AV4670" s="203"/>
      <c r="AW4670" s="75"/>
      <c r="AX4670" s="75"/>
      <c r="AY4670" s="94"/>
      <c r="AZ4670" s="75"/>
      <c r="BA4670" s="75"/>
    </row>
    <row r="4671" spans="48:53">
      <c r="AV4671" s="203"/>
      <c r="AW4671" s="75"/>
      <c r="AX4671" s="75"/>
      <c r="AY4671" s="94"/>
      <c r="AZ4671" s="75"/>
      <c r="BA4671" s="75"/>
    </row>
    <row r="4672" spans="48:53">
      <c r="AV4672" s="203"/>
      <c r="AW4672" s="75"/>
      <c r="AX4672" s="75"/>
      <c r="AY4672" s="94"/>
      <c r="AZ4672" s="75"/>
      <c r="BA4672" s="75"/>
    </row>
    <row r="4673" spans="48:53">
      <c r="AV4673" s="203"/>
      <c r="AW4673" s="75"/>
      <c r="AX4673" s="75"/>
      <c r="AY4673" s="94"/>
      <c r="AZ4673" s="75"/>
      <c r="BA4673" s="75"/>
    </row>
    <row r="4674" spans="48:53">
      <c r="AV4674" s="203"/>
      <c r="AW4674" s="75"/>
      <c r="AX4674" s="75"/>
      <c r="AY4674" s="94"/>
      <c r="AZ4674" s="75"/>
      <c r="BA4674" s="75"/>
    </row>
    <row r="4675" spans="48:53">
      <c r="AV4675" s="203"/>
      <c r="AW4675" s="75"/>
      <c r="AX4675" s="75"/>
      <c r="AY4675" s="94"/>
      <c r="AZ4675" s="75"/>
      <c r="BA4675" s="75"/>
    </row>
    <row r="4676" spans="48:53">
      <c r="AV4676" s="203"/>
      <c r="AW4676" s="75"/>
      <c r="AX4676" s="75"/>
      <c r="AY4676" s="94"/>
      <c r="AZ4676" s="75"/>
      <c r="BA4676" s="75"/>
    </row>
    <row r="4677" spans="48:53">
      <c r="AV4677" s="203"/>
      <c r="AW4677" s="75"/>
      <c r="AX4677" s="75"/>
      <c r="AY4677" s="94"/>
      <c r="AZ4677" s="75"/>
      <c r="BA4677" s="75"/>
    </row>
    <row r="4678" spans="48:53">
      <c r="AV4678" s="203"/>
      <c r="AW4678" s="75"/>
      <c r="AX4678" s="75"/>
      <c r="AY4678" s="94"/>
      <c r="AZ4678" s="75"/>
      <c r="BA4678" s="75"/>
    </row>
    <row r="4679" spans="48:53">
      <c r="AV4679" s="203"/>
      <c r="AW4679" s="75"/>
      <c r="AX4679" s="75"/>
      <c r="AY4679" s="94"/>
      <c r="AZ4679" s="75"/>
      <c r="BA4679" s="75"/>
    </row>
    <row r="4680" spans="48:53">
      <c r="AV4680" s="203"/>
      <c r="AW4680" s="75"/>
      <c r="AX4680" s="75"/>
      <c r="AY4680" s="94"/>
      <c r="AZ4680" s="75"/>
      <c r="BA4680" s="75"/>
    </row>
    <row r="4681" spans="48:53">
      <c r="AV4681" s="203"/>
      <c r="AW4681" s="75"/>
      <c r="AX4681" s="75"/>
      <c r="AY4681" s="94"/>
      <c r="AZ4681" s="75"/>
      <c r="BA4681" s="75"/>
    </row>
    <row r="4682" spans="48:53">
      <c r="AV4682" s="203"/>
      <c r="AW4682" s="75"/>
      <c r="AX4682" s="75"/>
      <c r="AY4682" s="94"/>
      <c r="AZ4682" s="75"/>
      <c r="BA4682" s="75"/>
    </row>
    <row r="4683" spans="48:53">
      <c r="AV4683" s="203"/>
      <c r="AW4683" s="75"/>
      <c r="AX4683" s="75"/>
      <c r="AY4683" s="94"/>
      <c r="AZ4683" s="75"/>
      <c r="BA4683" s="75"/>
    </row>
    <row r="4684" spans="48:53">
      <c r="AV4684" s="203"/>
      <c r="AW4684" s="75"/>
      <c r="AX4684" s="75"/>
      <c r="AY4684" s="94"/>
      <c r="AZ4684" s="75"/>
      <c r="BA4684" s="75"/>
    </row>
    <row r="4685" spans="48:53">
      <c r="AV4685" s="203"/>
      <c r="AW4685" s="75"/>
      <c r="AX4685" s="75"/>
      <c r="AY4685" s="94"/>
      <c r="AZ4685" s="75"/>
      <c r="BA4685" s="75"/>
    </row>
    <row r="4686" spans="48:53">
      <c r="AV4686" s="203"/>
      <c r="AW4686" s="75"/>
      <c r="AX4686" s="75"/>
      <c r="AY4686" s="94"/>
      <c r="AZ4686" s="75"/>
      <c r="BA4686" s="75"/>
    </row>
    <row r="4687" spans="48:53">
      <c r="AV4687" s="203"/>
      <c r="AW4687" s="75"/>
      <c r="AX4687" s="75"/>
      <c r="AY4687" s="94"/>
      <c r="AZ4687" s="75"/>
      <c r="BA4687" s="75"/>
    </row>
    <row r="4688" spans="48:53">
      <c r="AV4688" s="203"/>
      <c r="AW4688" s="75"/>
      <c r="AX4688" s="75"/>
      <c r="AY4688" s="94"/>
      <c r="AZ4688" s="75"/>
      <c r="BA4688" s="75"/>
    </row>
    <row r="4689" spans="48:53">
      <c r="AV4689" s="203"/>
      <c r="AW4689" s="75"/>
      <c r="AX4689" s="75"/>
      <c r="AY4689" s="94"/>
      <c r="AZ4689" s="75"/>
      <c r="BA4689" s="75"/>
    </row>
    <row r="4690" spans="48:53">
      <c r="AV4690" s="203"/>
      <c r="AW4690" s="75"/>
      <c r="AX4690" s="75"/>
      <c r="AY4690" s="94"/>
      <c r="AZ4690" s="75"/>
      <c r="BA4690" s="75"/>
    </row>
    <row r="4691" spans="48:53">
      <c r="AV4691" s="203"/>
      <c r="AW4691" s="75"/>
      <c r="AX4691" s="75"/>
      <c r="AY4691" s="94"/>
      <c r="AZ4691" s="75"/>
      <c r="BA4691" s="75"/>
    </row>
    <row r="4692" spans="48:53">
      <c r="AV4692" s="203"/>
      <c r="AW4692" s="75"/>
      <c r="AX4692" s="75"/>
      <c r="AY4692" s="94"/>
      <c r="AZ4692" s="75"/>
      <c r="BA4692" s="75"/>
    </row>
    <row r="4693" spans="48:53">
      <c r="AV4693" s="203"/>
      <c r="AW4693" s="75"/>
      <c r="AX4693" s="75"/>
      <c r="AY4693" s="94"/>
      <c r="AZ4693" s="75"/>
      <c r="BA4693" s="75"/>
    </row>
    <row r="4694" spans="48:53">
      <c r="AV4694" s="203"/>
      <c r="AW4694" s="75"/>
      <c r="AX4694" s="75"/>
      <c r="AY4694" s="94"/>
      <c r="AZ4694" s="75"/>
      <c r="BA4694" s="75"/>
    </row>
    <row r="4695" spans="48:53">
      <c r="AV4695" s="203"/>
      <c r="AW4695" s="75"/>
      <c r="AX4695" s="75"/>
      <c r="AY4695" s="94"/>
      <c r="AZ4695" s="75"/>
      <c r="BA4695" s="75"/>
    </row>
    <row r="4696" spans="48:53">
      <c r="AV4696" s="203"/>
      <c r="AW4696" s="75"/>
      <c r="AX4696" s="75"/>
      <c r="AY4696" s="94"/>
      <c r="AZ4696" s="75"/>
      <c r="BA4696" s="75"/>
    </row>
    <row r="4697" spans="48:53">
      <c r="AV4697" s="203"/>
      <c r="AW4697" s="75"/>
      <c r="AX4697" s="75"/>
      <c r="AY4697" s="94"/>
      <c r="AZ4697" s="75"/>
      <c r="BA4697" s="75"/>
    </row>
    <row r="4698" spans="48:53">
      <c r="AV4698" s="203"/>
      <c r="AW4698" s="75"/>
      <c r="AX4698" s="75"/>
      <c r="AY4698" s="94"/>
      <c r="AZ4698" s="75"/>
      <c r="BA4698" s="75"/>
    </row>
    <row r="4699" spans="48:53">
      <c r="AV4699" s="203"/>
      <c r="AW4699" s="75"/>
      <c r="AX4699" s="75"/>
      <c r="AY4699" s="94"/>
      <c r="AZ4699" s="75"/>
      <c r="BA4699" s="75"/>
    </row>
    <row r="4700" spans="48:53">
      <c r="AV4700" s="203"/>
      <c r="AW4700" s="75"/>
      <c r="AX4700" s="75"/>
      <c r="AY4700" s="94"/>
      <c r="AZ4700" s="75"/>
      <c r="BA4700" s="75"/>
    </row>
    <row r="4701" spans="48:53">
      <c r="AV4701" s="203"/>
      <c r="AW4701" s="75"/>
      <c r="AX4701" s="75"/>
      <c r="AY4701" s="94"/>
      <c r="AZ4701" s="75"/>
      <c r="BA4701" s="75"/>
    </row>
    <row r="4702" spans="48:53">
      <c r="AV4702" s="203"/>
      <c r="AW4702" s="75"/>
      <c r="AX4702" s="75"/>
      <c r="AY4702" s="94"/>
      <c r="AZ4702" s="75"/>
      <c r="BA4702" s="75"/>
    </row>
    <row r="4703" spans="48:53">
      <c r="AV4703" s="203"/>
      <c r="AW4703" s="75"/>
      <c r="AX4703" s="75"/>
      <c r="AY4703" s="94"/>
      <c r="AZ4703" s="75"/>
      <c r="BA4703" s="75"/>
    </row>
    <row r="4704" spans="48:53">
      <c r="AV4704" s="203"/>
      <c r="AW4704" s="75"/>
      <c r="AX4704" s="75"/>
      <c r="AY4704" s="94"/>
      <c r="AZ4704" s="75"/>
      <c r="BA4704" s="75"/>
    </row>
    <row r="4705" spans="48:53">
      <c r="AV4705" s="203"/>
      <c r="AW4705" s="75"/>
      <c r="AX4705" s="75"/>
      <c r="AY4705" s="94"/>
      <c r="AZ4705" s="75"/>
      <c r="BA4705" s="75"/>
    </row>
    <row r="4706" spans="48:53">
      <c r="AV4706" s="203"/>
      <c r="AW4706" s="75"/>
      <c r="AX4706" s="75"/>
      <c r="AY4706" s="94"/>
      <c r="AZ4706" s="75"/>
      <c r="BA4706" s="75"/>
    </row>
    <row r="4707" spans="48:53">
      <c r="AV4707" s="203"/>
      <c r="AW4707" s="75"/>
      <c r="AX4707" s="75"/>
      <c r="AY4707" s="94"/>
      <c r="AZ4707" s="75"/>
      <c r="BA4707" s="75"/>
    </row>
    <row r="4708" spans="48:53">
      <c r="AV4708" s="203"/>
      <c r="AW4708" s="75"/>
      <c r="AX4708" s="75"/>
      <c r="AY4708" s="94"/>
      <c r="AZ4708" s="75"/>
      <c r="BA4708" s="75"/>
    </row>
    <row r="4709" spans="48:53">
      <c r="AV4709" s="203"/>
      <c r="AW4709" s="75"/>
      <c r="AX4709" s="75"/>
      <c r="AY4709" s="94"/>
      <c r="AZ4709" s="75"/>
      <c r="BA4709" s="75"/>
    </row>
    <row r="4710" spans="48:53">
      <c r="AV4710" s="203"/>
      <c r="AW4710" s="75"/>
      <c r="AX4710" s="75"/>
      <c r="AY4710" s="94"/>
      <c r="AZ4710" s="75"/>
      <c r="BA4710" s="75"/>
    </row>
    <row r="4711" spans="48:53">
      <c r="AV4711" s="203"/>
      <c r="AW4711" s="75"/>
      <c r="AX4711" s="75"/>
      <c r="AY4711" s="94"/>
      <c r="AZ4711" s="75"/>
      <c r="BA4711" s="75"/>
    </row>
    <row r="4712" spans="48:53">
      <c r="AV4712" s="203"/>
      <c r="AW4712" s="75"/>
      <c r="AX4712" s="75"/>
      <c r="AY4712" s="94"/>
      <c r="AZ4712" s="75"/>
      <c r="BA4712" s="75"/>
    </row>
    <row r="4713" spans="48:53">
      <c r="AV4713" s="203"/>
      <c r="AW4713" s="75"/>
      <c r="AX4713" s="75"/>
      <c r="AY4713" s="94"/>
      <c r="AZ4713" s="75"/>
      <c r="BA4713" s="75"/>
    </row>
    <row r="4714" spans="48:53">
      <c r="AV4714" s="203"/>
      <c r="AW4714" s="75"/>
      <c r="AX4714" s="75"/>
      <c r="AY4714" s="94"/>
      <c r="AZ4714" s="75"/>
      <c r="BA4714" s="75"/>
    </row>
    <row r="4715" spans="48:53">
      <c r="AV4715" s="203"/>
      <c r="AW4715" s="75"/>
      <c r="AX4715" s="75"/>
      <c r="AY4715" s="94"/>
      <c r="AZ4715" s="75"/>
      <c r="BA4715" s="75"/>
    </row>
    <row r="4716" spans="48:53">
      <c r="AV4716" s="203"/>
      <c r="AW4716" s="75"/>
      <c r="AX4716" s="75"/>
      <c r="AY4716" s="94"/>
      <c r="AZ4716" s="75"/>
      <c r="BA4716" s="75"/>
    </row>
    <row r="4717" spans="48:53">
      <c r="AV4717" s="203"/>
      <c r="AW4717" s="75"/>
      <c r="AX4717" s="75"/>
      <c r="AY4717" s="94"/>
      <c r="AZ4717" s="75"/>
      <c r="BA4717" s="75"/>
    </row>
    <row r="4718" spans="48:53">
      <c r="AV4718" s="203"/>
      <c r="AW4718" s="75"/>
      <c r="AX4718" s="75"/>
      <c r="AY4718" s="94"/>
      <c r="AZ4718" s="75"/>
      <c r="BA4718" s="75"/>
    </row>
    <row r="4719" spans="48:53">
      <c r="AV4719" s="203"/>
      <c r="AW4719" s="75"/>
      <c r="AX4719" s="75"/>
      <c r="AY4719" s="94"/>
      <c r="AZ4719" s="75"/>
      <c r="BA4719" s="75"/>
    </row>
    <row r="4720" spans="48:53">
      <c r="AV4720" s="203"/>
      <c r="AW4720" s="75"/>
      <c r="AX4720" s="75"/>
      <c r="AY4720" s="94"/>
      <c r="AZ4720" s="75"/>
      <c r="BA4720" s="75"/>
    </row>
    <row r="4721" spans="48:53">
      <c r="AV4721" s="203"/>
      <c r="AW4721" s="75"/>
      <c r="AX4721" s="75"/>
      <c r="AY4721" s="94"/>
      <c r="AZ4721" s="75"/>
      <c r="BA4721" s="75"/>
    </row>
    <row r="4722" spans="48:53">
      <c r="AV4722" s="203"/>
      <c r="AW4722" s="75"/>
      <c r="AX4722" s="75"/>
      <c r="AY4722" s="94"/>
      <c r="AZ4722" s="75"/>
      <c r="BA4722" s="75"/>
    </row>
    <row r="4723" spans="48:53">
      <c r="AV4723" s="203"/>
      <c r="AW4723" s="75"/>
      <c r="AX4723" s="75"/>
      <c r="AY4723" s="94"/>
      <c r="AZ4723" s="75"/>
      <c r="BA4723" s="75"/>
    </row>
    <row r="4724" spans="48:53">
      <c r="AV4724" s="203"/>
      <c r="AW4724" s="75"/>
      <c r="AX4724" s="75"/>
      <c r="AY4724" s="94"/>
      <c r="AZ4724" s="75"/>
      <c r="BA4724" s="75"/>
    </row>
    <row r="4725" spans="48:53">
      <c r="AV4725" s="203"/>
      <c r="AW4725" s="75"/>
      <c r="AX4725" s="75"/>
      <c r="AY4725" s="94"/>
      <c r="AZ4725" s="75"/>
      <c r="BA4725" s="75"/>
    </row>
    <row r="4726" spans="48:53">
      <c r="AV4726" s="203"/>
      <c r="AW4726" s="75"/>
      <c r="AX4726" s="75"/>
      <c r="AY4726" s="94"/>
      <c r="AZ4726" s="75"/>
      <c r="BA4726" s="75"/>
    </row>
    <row r="4727" spans="48:53">
      <c r="AV4727" s="203"/>
      <c r="AW4727" s="75"/>
      <c r="AX4727" s="75"/>
      <c r="AY4727" s="94"/>
      <c r="AZ4727" s="75"/>
      <c r="BA4727" s="75"/>
    </row>
    <row r="4728" spans="48:53">
      <c r="AV4728" s="203"/>
      <c r="AW4728" s="75"/>
      <c r="AX4728" s="75"/>
      <c r="AY4728" s="94"/>
      <c r="AZ4728" s="75"/>
      <c r="BA4728" s="75"/>
    </row>
    <row r="4729" spans="48:53">
      <c r="AV4729" s="203"/>
      <c r="AW4729" s="75"/>
      <c r="AX4729" s="75"/>
      <c r="AY4729" s="94"/>
      <c r="AZ4729" s="75"/>
      <c r="BA4729" s="75"/>
    </row>
    <row r="4730" spans="48:53">
      <c r="AV4730" s="203"/>
      <c r="AW4730" s="75"/>
      <c r="AX4730" s="75"/>
      <c r="AY4730" s="94"/>
      <c r="AZ4730" s="75"/>
      <c r="BA4730" s="75"/>
    </row>
    <row r="4731" spans="48:53">
      <c r="AV4731" s="203"/>
      <c r="AW4731" s="75"/>
      <c r="AX4731" s="75"/>
      <c r="AY4731" s="94"/>
      <c r="AZ4731" s="75"/>
      <c r="BA4731" s="75"/>
    </row>
    <row r="4732" spans="48:53">
      <c r="AV4732" s="203"/>
      <c r="AW4732" s="75"/>
      <c r="AX4732" s="75"/>
      <c r="AY4732" s="94"/>
      <c r="AZ4732" s="75"/>
      <c r="BA4732" s="75"/>
    </row>
    <row r="4733" spans="48:53">
      <c r="AV4733" s="203"/>
      <c r="AW4733" s="75"/>
      <c r="AX4733" s="75"/>
      <c r="AY4733" s="94"/>
      <c r="AZ4733" s="75"/>
      <c r="BA4733" s="75"/>
    </row>
    <row r="4734" spans="48:53">
      <c r="AV4734" s="203"/>
      <c r="AW4734" s="75"/>
      <c r="AX4734" s="75"/>
      <c r="AY4734" s="94"/>
      <c r="AZ4734" s="75"/>
      <c r="BA4734" s="75"/>
    </row>
    <row r="4735" spans="48:53">
      <c r="AV4735" s="203"/>
      <c r="AW4735" s="75"/>
      <c r="AX4735" s="75"/>
      <c r="AY4735" s="94"/>
      <c r="AZ4735" s="75"/>
      <c r="BA4735" s="75"/>
    </row>
    <row r="4736" spans="48:53">
      <c r="AV4736" s="203"/>
      <c r="AW4736" s="75"/>
      <c r="AX4736" s="75"/>
      <c r="AY4736" s="94"/>
      <c r="AZ4736" s="75"/>
      <c r="BA4736" s="75"/>
    </row>
    <row r="4737" spans="48:53">
      <c r="AV4737" s="203"/>
      <c r="AW4737" s="75"/>
      <c r="AX4737" s="75"/>
      <c r="AY4737" s="94"/>
      <c r="AZ4737" s="75"/>
      <c r="BA4737" s="75"/>
    </row>
    <row r="4738" spans="48:53">
      <c r="AV4738" s="203"/>
      <c r="AW4738" s="75"/>
      <c r="AX4738" s="75"/>
      <c r="AY4738" s="94"/>
      <c r="AZ4738" s="75"/>
      <c r="BA4738" s="75"/>
    </row>
    <row r="4739" spans="48:53">
      <c r="AV4739" s="203"/>
      <c r="AW4739" s="75"/>
      <c r="AX4739" s="75"/>
      <c r="AY4739" s="94"/>
      <c r="AZ4739" s="75"/>
      <c r="BA4739" s="75"/>
    </row>
    <row r="4740" spans="48:53">
      <c r="AV4740" s="203"/>
      <c r="AW4740" s="75"/>
      <c r="AX4740" s="75"/>
      <c r="AY4740" s="94"/>
      <c r="AZ4740" s="75"/>
      <c r="BA4740" s="75"/>
    </row>
    <row r="4741" spans="48:53">
      <c r="AV4741" s="203"/>
      <c r="AW4741" s="75"/>
      <c r="AX4741" s="75"/>
      <c r="AY4741" s="94"/>
      <c r="AZ4741" s="75"/>
      <c r="BA4741" s="75"/>
    </row>
    <row r="4742" spans="48:53">
      <c r="AV4742" s="203"/>
      <c r="AW4742" s="75"/>
      <c r="AX4742" s="75"/>
      <c r="AY4742" s="94"/>
      <c r="AZ4742" s="75"/>
      <c r="BA4742" s="75"/>
    </row>
    <row r="4743" spans="48:53">
      <c r="AV4743" s="203"/>
      <c r="AW4743" s="75"/>
      <c r="AX4743" s="75"/>
      <c r="AY4743" s="94"/>
      <c r="AZ4743" s="75"/>
      <c r="BA4743" s="75"/>
    </row>
    <row r="4744" spans="48:53">
      <c r="AV4744" s="203"/>
      <c r="AW4744" s="75"/>
      <c r="AX4744" s="75"/>
      <c r="AY4744" s="94"/>
      <c r="AZ4744" s="75"/>
      <c r="BA4744" s="75"/>
    </row>
    <row r="4745" spans="48:53">
      <c r="AV4745" s="203"/>
      <c r="AW4745" s="75"/>
      <c r="AX4745" s="75"/>
      <c r="AY4745" s="94"/>
      <c r="AZ4745" s="75"/>
      <c r="BA4745" s="75"/>
    </row>
    <row r="4746" spans="48:53">
      <c r="AV4746" s="203"/>
      <c r="AW4746" s="75"/>
      <c r="AX4746" s="75"/>
      <c r="AY4746" s="94"/>
      <c r="AZ4746" s="75"/>
      <c r="BA4746" s="75"/>
    </row>
    <row r="4747" spans="48:53">
      <c r="AV4747" s="203"/>
      <c r="AW4747" s="75"/>
      <c r="AX4747" s="75"/>
      <c r="AY4747" s="94"/>
      <c r="AZ4747" s="75"/>
      <c r="BA4747" s="75"/>
    </row>
    <row r="4748" spans="48:53">
      <c r="AV4748" s="203"/>
      <c r="AW4748" s="75"/>
      <c r="AX4748" s="75"/>
      <c r="AY4748" s="94"/>
      <c r="AZ4748" s="75"/>
      <c r="BA4748" s="75"/>
    </row>
    <row r="4749" spans="48:53">
      <c r="AV4749" s="203"/>
      <c r="AW4749" s="75"/>
      <c r="AX4749" s="75"/>
      <c r="AY4749" s="94"/>
      <c r="AZ4749" s="75"/>
      <c r="BA4749" s="75"/>
    </row>
    <row r="4750" spans="48:53">
      <c r="AV4750" s="203"/>
      <c r="AW4750" s="75"/>
      <c r="AX4750" s="75"/>
      <c r="AY4750" s="94"/>
      <c r="AZ4750" s="75"/>
      <c r="BA4750" s="75"/>
    </row>
    <row r="4751" spans="48:53">
      <c r="AV4751" s="203"/>
      <c r="AW4751" s="75"/>
      <c r="AX4751" s="75"/>
      <c r="AY4751" s="94"/>
      <c r="AZ4751" s="75"/>
      <c r="BA4751" s="75"/>
    </row>
    <row r="4752" spans="48:53">
      <c r="AV4752" s="203"/>
      <c r="AW4752" s="75"/>
      <c r="AX4752" s="75"/>
      <c r="AY4752" s="94"/>
      <c r="AZ4752" s="75"/>
      <c r="BA4752" s="75"/>
    </row>
    <row r="4753" spans="48:53">
      <c r="AV4753" s="203"/>
      <c r="AW4753" s="75"/>
      <c r="AX4753" s="75"/>
      <c r="AY4753" s="94"/>
      <c r="AZ4753" s="75"/>
      <c r="BA4753" s="75"/>
    </row>
    <row r="4754" spans="48:53">
      <c r="AV4754" s="203"/>
      <c r="AW4754" s="75"/>
      <c r="AX4754" s="75"/>
      <c r="AY4754" s="94"/>
      <c r="AZ4754" s="75"/>
      <c r="BA4754" s="75"/>
    </row>
    <row r="4755" spans="48:53">
      <c r="AV4755" s="203"/>
      <c r="AW4755" s="75"/>
      <c r="AX4755" s="75"/>
      <c r="AY4755" s="94"/>
      <c r="AZ4755" s="75"/>
      <c r="BA4755" s="75"/>
    </row>
    <row r="4756" spans="48:53">
      <c r="AV4756" s="203"/>
      <c r="AW4756" s="75"/>
      <c r="AX4756" s="75"/>
      <c r="AY4756" s="94"/>
      <c r="AZ4756" s="75"/>
      <c r="BA4756" s="75"/>
    </row>
    <row r="4757" spans="48:53">
      <c r="AV4757" s="203"/>
      <c r="AW4757" s="75"/>
      <c r="AX4757" s="75"/>
      <c r="AY4757" s="94"/>
      <c r="AZ4757" s="75"/>
      <c r="BA4757" s="75"/>
    </row>
    <row r="4758" spans="48:53">
      <c r="AV4758" s="203"/>
      <c r="AW4758" s="75"/>
      <c r="AX4758" s="75"/>
      <c r="AY4758" s="94"/>
      <c r="AZ4758" s="75"/>
      <c r="BA4758" s="75"/>
    </row>
    <row r="4759" spans="48:53">
      <c r="AV4759" s="203"/>
      <c r="AW4759" s="75"/>
      <c r="AX4759" s="75"/>
      <c r="AY4759" s="94"/>
      <c r="AZ4759" s="75"/>
      <c r="BA4759" s="75"/>
    </row>
    <row r="4760" spans="48:53">
      <c r="AV4760" s="203"/>
      <c r="AW4760" s="75"/>
      <c r="AX4760" s="75"/>
      <c r="AY4760" s="94"/>
      <c r="AZ4760" s="75"/>
      <c r="BA4760" s="75"/>
    </row>
    <row r="4761" spans="48:53">
      <c r="AV4761" s="203"/>
      <c r="AW4761" s="75"/>
      <c r="AX4761" s="75"/>
      <c r="AY4761" s="94"/>
      <c r="AZ4761" s="75"/>
      <c r="BA4761" s="75"/>
    </row>
    <row r="4762" spans="48:53">
      <c r="AV4762" s="203"/>
      <c r="AW4762" s="75"/>
      <c r="AX4762" s="75"/>
      <c r="AY4762" s="94"/>
      <c r="AZ4762" s="75"/>
      <c r="BA4762" s="75"/>
    </row>
    <row r="4763" spans="48:53">
      <c r="AV4763" s="203"/>
      <c r="AW4763" s="75"/>
      <c r="AX4763" s="75"/>
      <c r="AY4763" s="94"/>
      <c r="AZ4763" s="75"/>
      <c r="BA4763" s="75"/>
    </row>
    <row r="4764" spans="48:53">
      <c r="AV4764" s="203"/>
      <c r="AW4764" s="75"/>
      <c r="AX4764" s="75"/>
      <c r="AY4764" s="94"/>
      <c r="AZ4764" s="75"/>
      <c r="BA4764" s="75"/>
    </row>
    <row r="4765" spans="48:53">
      <c r="AV4765" s="203"/>
      <c r="AW4765" s="75"/>
      <c r="AX4765" s="75"/>
      <c r="AY4765" s="94"/>
      <c r="AZ4765" s="75"/>
      <c r="BA4765" s="75"/>
    </row>
    <row r="4766" spans="48:53">
      <c r="AV4766" s="203"/>
      <c r="AW4766" s="75"/>
      <c r="AX4766" s="75"/>
      <c r="AY4766" s="94"/>
      <c r="AZ4766" s="75"/>
      <c r="BA4766" s="75"/>
    </row>
    <row r="4767" spans="48:53">
      <c r="AV4767" s="203"/>
      <c r="AW4767" s="75"/>
      <c r="AX4767" s="75"/>
      <c r="AY4767" s="94"/>
      <c r="AZ4767" s="75"/>
      <c r="BA4767" s="75"/>
    </row>
    <row r="4768" spans="48:53">
      <c r="AV4768" s="203"/>
      <c r="AW4768" s="75"/>
      <c r="AX4768" s="75"/>
      <c r="AY4768" s="94"/>
      <c r="AZ4768" s="75"/>
      <c r="BA4768" s="75"/>
    </row>
    <row r="4769" spans="48:53">
      <c r="AV4769" s="203"/>
      <c r="AW4769" s="75"/>
      <c r="AX4769" s="75"/>
      <c r="AY4769" s="94"/>
      <c r="AZ4769" s="75"/>
      <c r="BA4769" s="75"/>
    </row>
    <row r="4770" spans="48:53">
      <c r="AV4770" s="203"/>
      <c r="AW4770" s="75"/>
      <c r="AX4770" s="75"/>
      <c r="AY4770" s="94"/>
      <c r="AZ4770" s="75"/>
      <c r="BA4770" s="75"/>
    </row>
    <row r="4771" spans="48:53">
      <c r="AV4771" s="203"/>
      <c r="AW4771" s="75"/>
      <c r="AX4771" s="75"/>
      <c r="AY4771" s="94"/>
      <c r="AZ4771" s="75"/>
      <c r="BA4771" s="75"/>
    </row>
    <row r="4772" spans="48:53">
      <c r="AV4772" s="203"/>
      <c r="AW4772" s="75"/>
      <c r="AX4772" s="75"/>
      <c r="AY4772" s="94"/>
      <c r="AZ4772" s="75"/>
      <c r="BA4772" s="75"/>
    </row>
    <row r="4773" spans="48:53">
      <c r="AV4773" s="203"/>
      <c r="AW4773" s="75"/>
      <c r="AX4773" s="75"/>
      <c r="AY4773" s="94"/>
      <c r="AZ4773" s="75"/>
      <c r="BA4773" s="75"/>
    </row>
    <row r="4774" spans="48:53">
      <c r="AV4774" s="203"/>
      <c r="AW4774" s="75"/>
      <c r="AX4774" s="75"/>
      <c r="AY4774" s="94"/>
      <c r="AZ4774" s="75"/>
      <c r="BA4774" s="75"/>
    </row>
    <row r="4775" spans="48:53">
      <c r="AV4775" s="203"/>
      <c r="AW4775" s="75"/>
      <c r="AX4775" s="75"/>
      <c r="AY4775" s="94"/>
      <c r="AZ4775" s="75"/>
      <c r="BA4775" s="75"/>
    </row>
    <row r="4776" spans="48:53">
      <c r="AV4776" s="203"/>
      <c r="AW4776" s="75"/>
      <c r="AX4776" s="75"/>
      <c r="AY4776" s="94"/>
      <c r="AZ4776" s="75"/>
      <c r="BA4776" s="75"/>
    </row>
    <row r="4777" spans="48:53">
      <c r="AV4777" s="203"/>
      <c r="AW4777" s="75"/>
      <c r="AX4777" s="75"/>
      <c r="AY4777" s="94"/>
      <c r="AZ4777" s="75"/>
      <c r="BA4777" s="75"/>
    </row>
    <row r="4778" spans="48:53">
      <c r="AV4778" s="203"/>
      <c r="AW4778" s="75"/>
      <c r="AX4778" s="75"/>
      <c r="AY4778" s="94"/>
      <c r="AZ4778" s="75"/>
      <c r="BA4778" s="75"/>
    </row>
    <row r="4779" spans="48:53">
      <c r="AV4779" s="203"/>
      <c r="AW4779" s="75"/>
      <c r="AX4779" s="75"/>
      <c r="AY4779" s="94"/>
      <c r="AZ4779" s="75"/>
      <c r="BA4779" s="75"/>
    </row>
    <row r="4780" spans="48:53">
      <c r="AV4780" s="203"/>
      <c r="AW4780" s="75"/>
      <c r="AX4780" s="75"/>
      <c r="AY4780" s="94"/>
      <c r="AZ4780" s="75"/>
      <c r="BA4780" s="75"/>
    </row>
    <row r="4781" spans="48:53">
      <c r="AV4781" s="203"/>
      <c r="AW4781" s="75"/>
      <c r="AX4781" s="75"/>
      <c r="AY4781" s="94"/>
      <c r="AZ4781" s="75"/>
      <c r="BA4781" s="75"/>
    </row>
    <row r="4782" spans="48:53">
      <c r="AV4782" s="203"/>
      <c r="AW4782" s="75"/>
      <c r="AX4782" s="75"/>
      <c r="AY4782" s="94"/>
      <c r="AZ4782" s="75"/>
      <c r="BA4782" s="75"/>
    </row>
    <row r="4783" spans="48:53">
      <c r="AV4783" s="203"/>
      <c r="AW4783" s="75"/>
      <c r="AX4783" s="75"/>
      <c r="AY4783" s="94"/>
      <c r="AZ4783" s="75"/>
      <c r="BA4783" s="75"/>
    </row>
    <row r="4784" spans="48:53">
      <c r="AV4784" s="203"/>
      <c r="AW4784" s="75"/>
      <c r="AX4784" s="75"/>
      <c r="AY4784" s="94"/>
      <c r="AZ4784" s="75"/>
      <c r="BA4784" s="75"/>
    </row>
    <row r="4785" spans="48:53">
      <c r="AV4785" s="203"/>
      <c r="AW4785" s="75"/>
      <c r="AX4785" s="75"/>
      <c r="AY4785" s="94"/>
      <c r="AZ4785" s="75"/>
      <c r="BA4785" s="75"/>
    </row>
    <row r="4786" spans="48:53">
      <c r="AV4786" s="203"/>
      <c r="AW4786" s="75"/>
      <c r="AX4786" s="75"/>
      <c r="AY4786" s="94"/>
      <c r="AZ4786" s="75"/>
      <c r="BA4786" s="75"/>
    </row>
    <row r="4787" spans="48:53">
      <c r="AV4787" s="203"/>
      <c r="AW4787" s="75"/>
      <c r="AX4787" s="75"/>
      <c r="AY4787" s="94"/>
      <c r="AZ4787" s="75"/>
      <c r="BA4787" s="75"/>
    </row>
    <row r="4788" spans="48:53">
      <c r="AV4788" s="203"/>
      <c r="AW4788" s="75"/>
      <c r="AX4788" s="75"/>
      <c r="AY4788" s="94"/>
      <c r="AZ4788" s="75"/>
      <c r="BA4788" s="75"/>
    </row>
    <row r="4789" spans="48:53">
      <c r="AV4789" s="203"/>
      <c r="AW4789" s="75"/>
      <c r="AX4789" s="75"/>
      <c r="AY4789" s="94"/>
      <c r="AZ4789" s="75"/>
      <c r="BA4789" s="75"/>
    </row>
    <row r="4790" spans="48:53">
      <c r="AV4790" s="203"/>
      <c r="AW4790" s="75"/>
      <c r="AX4790" s="75"/>
      <c r="AY4790" s="94"/>
      <c r="AZ4790" s="75"/>
      <c r="BA4790" s="75"/>
    </row>
    <row r="4791" spans="48:53">
      <c r="AV4791" s="203"/>
      <c r="AW4791" s="75"/>
      <c r="AX4791" s="75"/>
      <c r="AY4791" s="94"/>
      <c r="AZ4791" s="75"/>
      <c r="BA4791" s="75"/>
    </row>
    <row r="4792" spans="48:53">
      <c r="AV4792" s="203"/>
      <c r="AW4792" s="75"/>
      <c r="AX4792" s="75"/>
      <c r="AY4792" s="94"/>
      <c r="AZ4792" s="75"/>
      <c r="BA4792" s="75"/>
    </row>
    <row r="4793" spans="48:53">
      <c r="AV4793" s="203"/>
      <c r="AW4793" s="75"/>
      <c r="AX4793" s="75"/>
      <c r="AY4793" s="94"/>
      <c r="AZ4793" s="75"/>
      <c r="BA4793" s="75"/>
    </row>
    <row r="4794" spans="48:53">
      <c r="AV4794" s="203"/>
      <c r="AW4794" s="75"/>
      <c r="AX4794" s="75"/>
      <c r="AY4794" s="94"/>
      <c r="AZ4794" s="75"/>
      <c r="BA4794" s="75"/>
    </row>
    <row r="4795" spans="48:53">
      <c r="AV4795" s="203"/>
      <c r="AW4795" s="75"/>
      <c r="AX4795" s="75"/>
      <c r="AY4795" s="94"/>
      <c r="AZ4795" s="75"/>
      <c r="BA4795" s="75"/>
    </row>
    <row r="4796" spans="48:53">
      <c r="AV4796" s="203"/>
      <c r="AW4796" s="75"/>
      <c r="AX4796" s="75"/>
      <c r="AY4796" s="94"/>
      <c r="AZ4796" s="75"/>
      <c r="BA4796" s="75"/>
    </row>
    <row r="4797" spans="48:53">
      <c r="AV4797" s="203"/>
      <c r="AW4797" s="75"/>
      <c r="AX4797" s="75"/>
      <c r="AY4797" s="94"/>
      <c r="AZ4797" s="75"/>
      <c r="BA4797" s="75"/>
    </row>
    <row r="4798" spans="48:53">
      <c r="AV4798" s="203"/>
      <c r="AW4798" s="75"/>
      <c r="AX4798" s="75"/>
      <c r="AY4798" s="94"/>
      <c r="AZ4798" s="75"/>
      <c r="BA4798" s="75"/>
    </row>
    <row r="4799" spans="48:53">
      <c r="AV4799" s="203"/>
      <c r="AW4799" s="75"/>
      <c r="AX4799" s="75"/>
      <c r="AY4799" s="94"/>
      <c r="AZ4799" s="75"/>
      <c r="BA4799" s="75"/>
    </row>
    <row r="4800" spans="48:53">
      <c r="AV4800" s="203"/>
      <c r="AW4800" s="75"/>
      <c r="AX4800" s="75"/>
      <c r="AY4800" s="94"/>
      <c r="AZ4800" s="75"/>
      <c r="BA4800" s="75"/>
    </row>
    <row r="4801" spans="48:53">
      <c r="AV4801" s="203"/>
      <c r="AW4801" s="75"/>
      <c r="AX4801" s="75"/>
      <c r="AY4801" s="94"/>
      <c r="AZ4801" s="75"/>
      <c r="BA4801" s="75"/>
    </row>
    <row r="4802" spans="48:53">
      <c r="AV4802" s="203"/>
      <c r="AW4802" s="75"/>
      <c r="AX4802" s="75"/>
      <c r="AY4802" s="94"/>
      <c r="AZ4802" s="75"/>
      <c r="BA4802" s="75"/>
    </row>
    <row r="4803" spans="48:53">
      <c r="AV4803" s="203"/>
      <c r="AW4803" s="75"/>
      <c r="AX4803" s="75"/>
      <c r="AY4803" s="94"/>
      <c r="AZ4803" s="75"/>
      <c r="BA4803" s="75"/>
    </row>
    <row r="4804" spans="48:53">
      <c r="AV4804" s="203"/>
      <c r="AW4804" s="75"/>
      <c r="AX4804" s="75"/>
      <c r="AY4804" s="94"/>
      <c r="AZ4804" s="75"/>
      <c r="BA4804" s="75"/>
    </row>
    <row r="4805" spans="48:53">
      <c r="AV4805" s="203"/>
      <c r="AW4805" s="75"/>
      <c r="AX4805" s="75"/>
      <c r="AY4805" s="94"/>
      <c r="AZ4805" s="75"/>
      <c r="BA4805" s="75"/>
    </row>
    <row r="4806" spans="48:53">
      <c r="AV4806" s="203"/>
      <c r="AW4806" s="75"/>
      <c r="AX4806" s="75"/>
      <c r="AY4806" s="94"/>
      <c r="AZ4806" s="75"/>
      <c r="BA4806" s="75"/>
    </row>
    <row r="4807" spans="48:53">
      <c r="AV4807" s="203"/>
      <c r="AW4807" s="75"/>
      <c r="AX4807" s="75"/>
      <c r="AY4807" s="94"/>
      <c r="AZ4807" s="75"/>
      <c r="BA4807" s="75"/>
    </row>
    <row r="4808" spans="48:53">
      <c r="AV4808" s="203"/>
      <c r="AW4808" s="75"/>
      <c r="AX4808" s="75"/>
      <c r="AY4808" s="94"/>
      <c r="AZ4808" s="75"/>
      <c r="BA4808" s="75"/>
    </row>
    <row r="4809" spans="48:53">
      <c r="AV4809" s="203"/>
      <c r="AW4809" s="75"/>
      <c r="AX4809" s="75"/>
      <c r="AY4809" s="94"/>
      <c r="AZ4809" s="75"/>
      <c r="BA4809" s="75"/>
    </row>
    <row r="4810" spans="48:53">
      <c r="AV4810" s="203"/>
      <c r="AW4810" s="75"/>
      <c r="AX4810" s="75"/>
      <c r="AY4810" s="94"/>
      <c r="AZ4810" s="75"/>
      <c r="BA4810" s="75"/>
    </row>
    <row r="4811" spans="48:53">
      <c r="AV4811" s="203"/>
      <c r="AW4811" s="75"/>
      <c r="AX4811" s="75"/>
      <c r="AY4811" s="94"/>
      <c r="AZ4811" s="75"/>
      <c r="BA4811" s="75"/>
    </row>
    <row r="4812" spans="48:53">
      <c r="AV4812" s="203"/>
      <c r="AW4812" s="75"/>
      <c r="AX4812" s="75"/>
      <c r="AY4812" s="94"/>
      <c r="AZ4812" s="75"/>
      <c r="BA4812" s="75"/>
    </row>
    <row r="4813" spans="48:53">
      <c r="AV4813" s="203"/>
      <c r="AW4813" s="75"/>
      <c r="AX4813" s="75"/>
      <c r="AY4813" s="94"/>
      <c r="AZ4813" s="75"/>
      <c r="BA4813" s="75"/>
    </row>
    <row r="4814" spans="48:53">
      <c r="AV4814" s="203"/>
      <c r="AW4814" s="75"/>
      <c r="AX4814" s="75"/>
      <c r="AY4814" s="94"/>
      <c r="AZ4814" s="75"/>
      <c r="BA4814" s="75"/>
    </row>
    <row r="4815" spans="48:53">
      <c r="AV4815" s="203"/>
      <c r="AW4815" s="75"/>
      <c r="AX4815" s="75"/>
      <c r="AY4815" s="94"/>
      <c r="AZ4815" s="75"/>
      <c r="BA4815" s="75"/>
    </row>
    <row r="4816" spans="48:53">
      <c r="AV4816" s="203"/>
      <c r="AW4816" s="75"/>
      <c r="AX4816" s="75"/>
      <c r="AY4816" s="94"/>
      <c r="AZ4816" s="75"/>
      <c r="BA4816" s="75"/>
    </row>
    <row r="4817" spans="48:53">
      <c r="AV4817" s="203"/>
      <c r="AW4817" s="75"/>
      <c r="AX4817" s="75"/>
      <c r="AY4817" s="94"/>
      <c r="AZ4817" s="75"/>
      <c r="BA4817" s="75"/>
    </row>
    <row r="4818" spans="48:53">
      <c r="AV4818" s="203"/>
      <c r="AW4818" s="75"/>
      <c r="AX4818" s="75"/>
      <c r="AY4818" s="94"/>
      <c r="AZ4818" s="75"/>
      <c r="BA4818" s="75"/>
    </row>
    <row r="4819" spans="48:53">
      <c r="AV4819" s="203"/>
      <c r="AW4819" s="75"/>
      <c r="AX4819" s="75"/>
      <c r="AY4819" s="94"/>
      <c r="AZ4819" s="75"/>
      <c r="BA4819" s="75"/>
    </row>
    <row r="4820" spans="48:53">
      <c r="AV4820" s="203"/>
      <c r="AW4820" s="75"/>
      <c r="AX4820" s="75"/>
      <c r="AY4820" s="94"/>
      <c r="AZ4820" s="75"/>
      <c r="BA4820" s="75"/>
    </row>
    <row r="4821" spans="48:53">
      <c r="AV4821" s="203"/>
      <c r="AW4821" s="75"/>
      <c r="AX4821" s="75"/>
      <c r="AY4821" s="94"/>
      <c r="AZ4821" s="75"/>
      <c r="BA4821" s="75"/>
    </row>
    <row r="4822" spans="48:53">
      <c r="AV4822" s="203"/>
      <c r="AW4822" s="75"/>
      <c r="AX4822" s="75"/>
      <c r="AY4822" s="94"/>
      <c r="AZ4822" s="75"/>
      <c r="BA4822" s="75"/>
    </row>
    <row r="4823" spans="48:53">
      <c r="AV4823" s="203"/>
      <c r="AW4823" s="75"/>
      <c r="AX4823" s="75"/>
      <c r="AY4823" s="94"/>
      <c r="AZ4823" s="75"/>
      <c r="BA4823" s="75"/>
    </row>
    <row r="4824" spans="48:53">
      <c r="AV4824" s="203"/>
      <c r="AW4824" s="75"/>
      <c r="AX4824" s="75"/>
      <c r="AY4824" s="94"/>
      <c r="AZ4824" s="75"/>
      <c r="BA4824" s="75"/>
    </row>
    <row r="4825" spans="48:53">
      <c r="AV4825" s="203"/>
      <c r="AW4825" s="75"/>
      <c r="AX4825" s="75"/>
      <c r="AY4825" s="94"/>
      <c r="AZ4825" s="75"/>
      <c r="BA4825" s="75"/>
    </row>
    <row r="4826" spans="48:53">
      <c r="AV4826" s="203"/>
      <c r="AW4826" s="75"/>
      <c r="AX4826" s="75"/>
      <c r="AY4826" s="94"/>
      <c r="AZ4826" s="75"/>
      <c r="BA4826" s="75"/>
    </row>
    <row r="4827" spans="48:53">
      <c r="AV4827" s="203"/>
      <c r="AW4827" s="75"/>
      <c r="AX4827" s="75"/>
      <c r="AY4827" s="94"/>
      <c r="AZ4827" s="75"/>
      <c r="BA4827" s="75"/>
    </row>
    <row r="4828" spans="48:53">
      <c r="AV4828" s="203"/>
      <c r="AW4828" s="75"/>
      <c r="AX4828" s="75"/>
      <c r="AY4828" s="94"/>
      <c r="AZ4828" s="75"/>
      <c r="BA4828" s="75"/>
    </row>
    <row r="4829" spans="48:53">
      <c r="AV4829" s="203"/>
      <c r="AW4829" s="75"/>
      <c r="AX4829" s="75"/>
      <c r="AY4829" s="94"/>
      <c r="AZ4829" s="75"/>
      <c r="BA4829" s="75"/>
    </row>
    <row r="4830" spans="48:53">
      <c r="AV4830" s="203"/>
      <c r="AW4830" s="75"/>
      <c r="AX4830" s="75"/>
      <c r="AY4830" s="94"/>
      <c r="AZ4830" s="75"/>
      <c r="BA4830" s="75"/>
    </row>
    <row r="4831" spans="48:53">
      <c r="AV4831" s="203"/>
      <c r="AW4831" s="75"/>
      <c r="AX4831" s="75"/>
      <c r="AY4831" s="94"/>
      <c r="AZ4831" s="75"/>
      <c r="BA4831" s="75"/>
    </row>
    <row r="4832" spans="48:53">
      <c r="AV4832" s="203"/>
      <c r="AW4832" s="75"/>
      <c r="AX4832" s="75"/>
      <c r="AY4832" s="94"/>
      <c r="AZ4832" s="75"/>
      <c r="BA4832" s="75"/>
    </row>
    <row r="4833" spans="48:53">
      <c r="AV4833" s="203"/>
      <c r="AW4833" s="75"/>
      <c r="AX4833" s="75"/>
      <c r="AY4833" s="94"/>
      <c r="AZ4833" s="75"/>
      <c r="BA4833" s="75"/>
    </row>
    <row r="4834" spans="48:53">
      <c r="AV4834" s="203"/>
      <c r="AW4834" s="75"/>
      <c r="AX4834" s="75"/>
      <c r="AY4834" s="94"/>
      <c r="AZ4834" s="75"/>
      <c r="BA4834" s="75"/>
    </row>
    <row r="4835" spans="48:53">
      <c r="AV4835" s="203"/>
      <c r="AW4835" s="75"/>
      <c r="AX4835" s="75"/>
      <c r="AY4835" s="94"/>
      <c r="AZ4835" s="75"/>
      <c r="BA4835" s="75"/>
    </row>
    <row r="4836" spans="48:53">
      <c r="AV4836" s="203"/>
      <c r="AW4836" s="75"/>
      <c r="AX4836" s="75"/>
      <c r="AY4836" s="94"/>
      <c r="AZ4836" s="75"/>
      <c r="BA4836" s="75"/>
    </row>
    <row r="4837" spans="48:53">
      <c r="AV4837" s="203"/>
      <c r="AW4837" s="75"/>
      <c r="AX4837" s="75"/>
      <c r="AY4837" s="94"/>
      <c r="AZ4837" s="75"/>
      <c r="BA4837" s="75"/>
    </row>
    <row r="4838" spans="48:53">
      <c r="AV4838" s="203"/>
      <c r="AW4838" s="75"/>
      <c r="AX4838" s="75"/>
      <c r="AY4838" s="94"/>
      <c r="AZ4838" s="75"/>
      <c r="BA4838" s="75"/>
    </row>
    <row r="4839" spans="48:53">
      <c r="AV4839" s="203"/>
      <c r="AW4839" s="75"/>
      <c r="AX4839" s="75"/>
      <c r="AY4839" s="94"/>
      <c r="AZ4839" s="75"/>
      <c r="BA4839" s="75"/>
    </row>
    <row r="4840" spans="48:53">
      <c r="AV4840" s="203"/>
      <c r="AW4840" s="75"/>
      <c r="AX4840" s="75"/>
      <c r="AY4840" s="94"/>
      <c r="AZ4840" s="75"/>
      <c r="BA4840" s="75"/>
    </row>
    <row r="4841" spans="48:53">
      <c r="AV4841" s="203"/>
      <c r="AW4841" s="75"/>
      <c r="AX4841" s="75"/>
      <c r="AY4841" s="94"/>
      <c r="AZ4841" s="75"/>
      <c r="BA4841" s="75"/>
    </row>
    <row r="4842" spans="48:53">
      <c r="AV4842" s="203"/>
      <c r="AW4842" s="75"/>
      <c r="AX4842" s="75"/>
      <c r="AY4842" s="94"/>
      <c r="AZ4842" s="75"/>
      <c r="BA4842" s="75"/>
    </row>
    <row r="4843" spans="48:53">
      <c r="AV4843" s="203"/>
      <c r="AW4843" s="75"/>
      <c r="AX4843" s="75"/>
      <c r="AY4843" s="94"/>
      <c r="AZ4843" s="75"/>
      <c r="BA4843" s="75"/>
    </row>
    <row r="4844" spans="48:53">
      <c r="AV4844" s="203"/>
      <c r="AW4844" s="75"/>
      <c r="AX4844" s="75"/>
      <c r="AY4844" s="94"/>
      <c r="AZ4844" s="75"/>
      <c r="BA4844" s="75"/>
    </row>
    <row r="4845" spans="48:53">
      <c r="AV4845" s="203"/>
      <c r="AW4845" s="75"/>
      <c r="AX4845" s="75"/>
      <c r="AY4845" s="94"/>
      <c r="AZ4845" s="75"/>
      <c r="BA4845" s="75"/>
    </row>
    <row r="4846" spans="48:53">
      <c r="AV4846" s="203"/>
      <c r="AW4846" s="75"/>
      <c r="AX4846" s="75"/>
      <c r="AY4846" s="94"/>
      <c r="AZ4846" s="75"/>
      <c r="BA4846" s="75"/>
    </row>
    <row r="4847" spans="48:53">
      <c r="AV4847" s="203"/>
      <c r="AW4847" s="75"/>
      <c r="AX4847" s="75"/>
      <c r="AY4847" s="94"/>
      <c r="AZ4847" s="75"/>
      <c r="BA4847" s="75"/>
    </row>
    <row r="4848" spans="48:53">
      <c r="AV4848" s="203"/>
      <c r="AW4848" s="75"/>
      <c r="AX4848" s="75"/>
      <c r="AY4848" s="94"/>
      <c r="AZ4848" s="75"/>
      <c r="BA4848" s="75"/>
    </row>
    <row r="4849" spans="48:53">
      <c r="AV4849" s="203"/>
      <c r="AW4849" s="75"/>
      <c r="AX4849" s="75"/>
      <c r="AY4849" s="94"/>
      <c r="AZ4849" s="75"/>
      <c r="BA4849" s="75"/>
    </row>
    <row r="4850" spans="48:53">
      <c r="AV4850" s="203"/>
      <c r="AW4850" s="75"/>
      <c r="AX4850" s="75"/>
      <c r="AY4850" s="94"/>
      <c r="AZ4850" s="75"/>
      <c r="BA4850" s="75"/>
    </row>
    <row r="4851" spans="48:53">
      <c r="AV4851" s="203"/>
      <c r="AW4851" s="75"/>
      <c r="AX4851" s="75"/>
      <c r="AY4851" s="94"/>
      <c r="AZ4851" s="75"/>
      <c r="BA4851" s="75"/>
    </row>
    <row r="4852" spans="48:53">
      <c r="AV4852" s="203"/>
      <c r="AW4852" s="75"/>
      <c r="AX4852" s="75"/>
      <c r="AY4852" s="94"/>
      <c r="AZ4852" s="75"/>
      <c r="BA4852" s="75"/>
    </row>
    <row r="4853" spans="48:53">
      <c r="AV4853" s="203"/>
      <c r="AW4853" s="75"/>
      <c r="AX4853" s="75"/>
      <c r="AY4853" s="94"/>
      <c r="AZ4853" s="75"/>
      <c r="BA4853" s="75"/>
    </row>
    <row r="4854" spans="48:53">
      <c r="AV4854" s="203"/>
      <c r="AW4854" s="75"/>
      <c r="AX4854" s="75"/>
      <c r="AY4854" s="94"/>
      <c r="AZ4854" s="75"/>
      <c r="BA4854" s="75"/>
    </row>
    <row r="4855" spans="48:53">
      <c r="AV4855" s="203"/>
      <c r="AW4855" s="75"/>
      <c r="AX4855" s="75"/>
      <c r="AY4855" s="94"/>
      <c r="AZ4855" s="75"/>
      <c r="BA4855" s="75"/>
    </row>
    <row r="4856" spans="48:53">
      <c r="AV4856" s="203"/>
      <c r="AW4856" s="75"/>
      <c r="AX4856" s="75"/>
      <c r="AY4856" s="94"/>
      <c r="AZ4856" s="75"/>
      <c r="BA4856" s="75"/>
    </row>
    <row r="4857" spans="48:53">
      <c r="AV4857" s="203"/>
      <c r="AW4857" s="75"/>
      <c r="AX4857" s="75"/>
      <c r="AY4857" s="94"/>
      <c r="AZ4857" s="75"/>
      <c r="BA4857" s="75"/>
    </row>
    <row r="4858" spans="48:53">
      <c r="AV4858" s="203"/>
      <c r="AW4858" s="75"/>
      <c r="AX4858" s="75"/>
      <c r="AY4858" s="94"/>
      <c r="AZ4858" s="75"/>
      <c r="BA4858" s="75"/>
    </row>
    <row r="4859" spans="48:53">
      <c r="AV4859" s="203"/>
      <c r="AW4859" s="75"/>
      <c r="AX4859" s="75"/>
      <c r="AY4859" s="94"/>
      <c r="AZ4859" s="75"/>
      <c r="BA4859" s="75"/>
    </row>
    <row r="4860" spans="48:53">
      <c r="AV4860" s="203"/>
      <c r="AW4860" s="75"/>
      <c r="AX4860" s="75"/>
      <c r="AY4860" s="94"/>
      <c r="AZ4860" s="75"/>
      <c r="BA4860" s="75"/>
    </row>
    <row r="4861" spans="48:53">
      <c r="AV4861" s="203"/>
      <c r="AW4861" s="75"/>
      <c r="AX4861" s="75"/>
      <c r="AY4861" s="94"/>
      <c r="AZ4861" s="75"/>
      <c r="BA4861" s="75"/>
    </row>
    <row r="4862" spans="48:53">
      <c r="AV4862" s="203"/>
      <c r="AW4862" s="75"/>
      <c r="AX4862" s="75"/>
      <c r="AY4862" s="94"/>
      <c r="AZ4862" s="75"/>
      <c r="BA4862" s="75"/>
    </row>
    <row r="4863" spans="48:53">
      <c r="AV4863" s="203"/>
      <c r="AW4863" s="75"/>
      <c r="AX4863" s="75"/>
      <c r="AY4863" s="94"/>
      <c r="AZ4863" s="75"/>
      <c r="BA4863" s="75"/>
    </row>
    <row r="4864" spans="48:53">
      <c r="AV4864" s="203"/>
      <c r="AW4864" s="75"/>
      <c r="AX4864" s="75"/>
      <c r="AY4864" s="94"/>
      <c r="AZ4864" s="75"/>
      <c r="BA4864" s="75"/>
    </row>
    <row r="4865" spans="48:53">
      <c r="AV4865" s="203"/>
      <c r="AW4865" s="75"/>
      <c r="AX4865" s="75"/>
      <c r="AY4865" s="94"/>
      <c r="AZ4865" s="75"/>
      <c r="BA4865" s="75"/>
    </row>
    <row r="4866" spans="48:53">
      <c r="AV4866" s="203"/>
      <c r="AW4866" s="75"/>
      <c r="AX4866" s="75"/>
      <c r="AY4866" s="94"/>
      <c r="AZ4866" s="75"/>
      <c r="BA4866" s="75"/>
    </row>
    <row r="4867" spans="48:53">
      <c r="AV4867" s="203"/>
      <c r="AW4867" s="75"/>
      <c r="AX4867" s="75"/>
      <c r="AY4867" s="94"/>
      <c r="AZ4867" s="75"/>
      <c r="BA4867" s="75"/>
    </row>
    <row r="4868" spans="48:53">
      <c r="AV4868" s="203"/>
      <c r="AW4868" s="75"/>
      <c r="AX4868" s="75"/>
      <c r="AY4868" s="94"/>
      <c r="AZ4868" s="75"/>
      <c r="BA4868" s="75"/>
    </row>
    <row r="4869" spans="48:53">
      <c r="AV4869" s="203"/>
      <c r="AW4869" s="75"/>
      <c r="AX4869" s="75"/>
      <c r="AY4869" s="94"/>
      <c r="AZ4869" s="75"/>
      <c r="BA4869" s="75"/>
    </row>
    <row r="4870" spans="48:53">
      <c r="AV4870" s="203"/>
      <c r="AW4870" s="75"/>
      <c r="AX4870" s="75"/>
      <c r="AY4870" s="94"/>
      <c r="AZ4870" s="75"/>
      <c r="BA4870" s="75"/>
    </row>
    <row r="4871" spans="48:53">
      <c r="AV4871" s="203"/>
      <c r="AW4871" s="75"/>
      <c r="AX4871" s="75"/>
      <c r="AY4871" s="94"/>
      <c r="AZ4871" s="75"/>
      <c r="BA4871" s="75"/>
    </row>
    <row r="4872" spans="48:53">
      <c r="AV4872" s="203"/>
      <c r="AW4872" s="75"/>
      <c r="AX4872" s="75"/>
      <c r="AY4872" s="94"/>
      <c r="AZ4872" s="75"/>
      <c r="BA4872" s="75"/>
    </row>
    <row r="4873" spans="48:53">
      <c r="AV4873" s="203"/>
      <c r="AW4873" s="75"/>
      <c r="AX4873" s="75"/>
      <c r="AY4873" s="94"/>
      <c r="AZ4873" s="75"/>
      <c r="BA4873" s="75"/>
    </row>
    <row r="4874" spans="48:53">
      <c r="AV4874" s="203"/>
      <c r="AW4874" s="75"/>
      <c r="AX4874" s="75"/>
      <c r="AY4874" s="94"/>
      <c r="AZ4874" s="75"/>
      <c r="BA4874" s="75"/>
    </row>
    <row r="4875" spans="48:53">
      <c r="AV4875" s="203"/>
      <c r="AW4875" s="75"/>
      <c r="AX4875" s="75"/>
      <c r="AY4875" s="94"/>
      <c r="AZ4875" s="75"/>
      <c r="BA4875" s="75"/>
    </row>
    <row r="4876" spans="48:53">
      <c r="AV4876" s="203"/>
      <c r="AW4876" s="75"/>
      <c r="AX4876" s="75"/>
      <c r="AY4876" s="94"/>
      <c r="AZ4876" s="75"/>
      <c r="BA4876" s="75"/>
    </row>
    <row r="4877" spans="48:53">
      <c r="AV4877" s="203"/>
      <c r="AW4877" s="75"/>
      <c r="AX4877" s="75"/>
      <c r="AY4877" s="94"/>
      <c r="AZ4877" s="75"/>
      <c r="BA4877" s="75"/>
    </row>
    <row r="4878" spans="48:53">
      <c r="AV4878" s="203"/>
      <c r="AW4878" s="75"/>
      <c r="AX4878" s="75"/>
      <c r="AY4878" s="94"/>
      <c r="AZ4878" s="75"/>
      <c r="BA4878" s="75"/>
    </row>
    <row r="4879" spans="48:53">
      <c r="AV4879" s="203"/>
      <c r="AW4879" s="75"/>
      <c r="AX4879" s="75"/>
      <c r="AY4879" s="94"/>
      <c r="AZ4879" s="75"/>
      <c r="BA4879" s="75"/>
    </row>
    <row r="4880" spans="48:53">
      <c r="AV4880" s="203"/>
      <c r="AW4880" s="75"/>
      <c r="AX4880" s="75"/>
      <c r="AY4880" s="94"/>
      <c r="AZ4880" s="75"/>
      <c r="BA4880" s="75"/>
    </row>
    <row r="4881" spans="48:53">
      <c r="AV4881" s="203"/>
      <c r="AW4881" s="75"/>
      <c r="AX4881" s="75"/>
      <c r="AY4881" s="94"/>
      <c r="AZ4881" s="75"/>
      <c r="BA4881" s="75"/>
    </row>
    <row r="4882" spans="48:53">
      <c r="AV4882" s="203"/>
      <c r="AW4882" s="75"/>
      <c r="AX4882" s="75"/>
      <c r="AY4882" s="94"/>
      <c r="AZ4882" s="75"/>
      <c r="BA4882" s="75"/>
    </row>
    <row r="4883" spans="48:53">
      <c r="AV4883" s="203"/>
      <c r="AW4883" s="75"/>
      <c r="AX4883" s="75"/>
      <c r="AY4883" s="94"/>
      <c r="AZ4883" s="75"/>
      <c r="BA4883" s="75"/>
    </row>
    <row r="4884" spans="48:53">
      <c r="AV4884" s="203"/>
      <c r="AW4884" s="75"/>
      <c r="AX4884" s="75"/>
      <c r="AY4884" s="94"/>
      <c r="AZ4884" s="75"/>
      <c r="BA4884" s="75"/>
    </row>
    <row r="4885" spans="48:53">
      <c r="AV4885" s="203"/>
      <c r="AW4885" s="75"/>
      <c r="AX4885" s="75"/>
      <c r="AY4885" s="94"/>
      <c r="AZ4885" s="75"/>
      <c r="BA4885" s="75"/>
    </row>
    <row r="4886" spans="48:53">
      <c r="AV4886" s="203"/>
      <c r="AW4886" s="75"/>
      <c r="AX4886" s="75"/>
      <c r="AY4886" s="94"/>
      <c r="AZ4886" s="75"/>
      <c r="BA4886" s="75"/>
    </row>
    <row r="4887" spans="48:53">
      <c r="AV4887" s="203"/>
      <c r="AW4887" s="75"/>
      <c r="AX4887" s="75"/>
      <c r="AY4887" s="94"/>
      <c r="AZ4887" s="75"/>
      <c r="BA4887" s="75"/>
    </row>
    <row r="4888" spans="48:53">
      <c r="AV4888" s="203"/>
      <c r="AW4888" s="75"/>
      <c r="AX4888" s="75"/>
      <c r="AY4888" s="94"/>
      <c r="AZ4888" s="75"/>
      <c r="BA4888" s="75"/>
    </row>
    <row r="4889" spans="48:53">
      <c r="AV4889" s="203"/>
      <c r="AW4889" s="75"/>
      <c r="AX4889" s="75"/>
      <c r="AY4889" s="94"/>
      <c r="AZ4889" s="75"/>
      <c r="BA4889" s="75"/>
    </row>
    <row r="4890" spans="48:53">
      <c r="AV4890" s="203"/>
      <c r="AW4890" s="75"/>
      <c r="AX4890" s="75"/>
      <c r="AY4890" s="94"/>
      <c r="AZ4890" s="75"/>
      <c r="BA4890" s="75"/>
    </row>
    <row r="4891" spans="48:53">
      <c r="AV4891" s="203"/>
      <c r="AW4891" s="75"/>
      <c r="AX4891" s="75"/>
      <c r="AY4891" s="94"/>
      <c r="AZ4891" s="75"/>
      <c r="BA4891" s="75"/>
    </row>
    <row r="4892" spans="48:53">
      <c r="AV4892" s="203"/>
      <c r="AW4892" s="75"/>
      <c r="AX4892" s="75"/>
      <c r="AY4892" s="94"/>
      <c r="AZ4892" s="75"/>
      <c r="BA4892" s="75"/>
    </row>
    <row r="4893" spans="48:53">
      <c r="AV4893" s="203"/>
      <c r="AW4893" s="75"/>
      <c r="AX4893" s="75"/>
      <c r="AY4893" s="94"/>
      <c r="AZ4893" s="75"/>
      <c r="BA4893" s="75"/>
    </row>
    <row r="4894" spans="48:53">
      <c r="AV4894" s="203"/>
      <c r="AW4894" s="75"/>
      <c r="AX4894" s="75"/>
      <c r="AY4894" s="94"/>
      <c r="AZ4894" s="75"/>
      <c r="BA4894" s="75"/>
    </row>
    <row r="4895" spans="48:53">
      <c r="AV4895" s="203"/>
      <c r="AW4895" s="75"/>
      <c r="AX4895" s="75"/>
      <c r="AY4895" s="94"/>
      <c r="AZ4895" s="75"/>
      <c r="BA4895" s="75"/>
    </row>
    <row r="4896" spans="48:53">
      <c r="AV4896" s="203"/>
      <c r="AW4896" s="75"/>
      <c r="AX4896" s="75"/>
      <c r="AY4896" s="94"/>
      <c r="AZ4896" s="75"/>
      <c r="BA4896" s="75"/>
    </row>
    <row r="4897" spans="48:53">
      <c r="AV4897" s="203"/>
      <c r="AW4897" s="75"/>
      <c r="AX4897" s="75"/>
      <c r="AY4897" s="94"/>
      <c r="AZ4897" s="75"/>
      <c r="BA4897" s="75"/>
    </row>
    <row r="4898" spans="48:53">
      <c r="AV4898" s="203"/>
      <c r="AW4898" s="75"/>
      <c r="AX4898" s="75"/>
      <c r="AY4898" s="94"/>
      <c r="AZ4898" s="75"/>
      <c r="BA4898" s="75"/>
    </row>
    <row r="4899" spans="48:53">
      <c r="AV4899" s="203"/>
      <c r="AW4899" s="75"/>
      <c r="AX4899" s="75"/>
      <c r="AY4899" s="94"/>
      <c r="AZ4899" s="75"/>
      <c r="BA4899" s="75"/>
    </row>
    <row r="4900" spans="48:53">
      <c r="AV4900" s="203"/>
      <c r="AW4900" s="75"/>
      <c r="AX4900" s="75"/>
      <c r="AY4900" s="94"/>
      <c r="AZ4900" s="75"/>
      <c r="BA4900" s="75"/>
    </row>
    <row r="4901" spans="48:53">
      <c r="AV4901" s="203"/>
      <c r="AW4901" s="75"/>
      <c r="AX4901" s="75"/>
      <c r="AY4901" s="94"/>
      <c r="AZ4901" s="75"/>
      <c r="BA4901" s="75"/>
    </row>
    <row r="4902" spans="48:53">
      <c r="AV4902" s="203"/>
      <c r="AW4902" s="75"/>
      <c r="AX4902" s="75"/>
      <c r="AY4902" s="94"/>
      <c r="AZ4902" s="75"/>
      <c r="BA4902" s="75"/>
    </row>
    <row r="4903" spans="48:53">
      <c r="AV4903" s="203"/>
      <c r="AW4903" s="75"/>
      <c r="AX4903" s="75"/>
      <c r="AY4903" s="94"/>
      <c r="AZ4903" s="75"/>
      <c r="BA4903" s="75"/>
    </row>
    <row r="4904" spans="48:53">
      <c r="AV4904" s="203"/>
      <c r="AW4904" s="75"/>
      <c r="AX4904" s="75"/>
      <c r="AY4904" s="94"/>
      <c r="AZ4904" s="75"/>
      <c r="BA4904" s="75"/>
    </row>
    <row r="4905" spans="48:53">
      <c r="AV4905" s="203"/>
      <c r="AW4905" s="75"/>
      <c r="AX4905" s="75"/>
      <c r="AY4905" s="94"/>
      <c r="AZ4905" s="75"/>
      <c r="BA4905" s="75"/>
    </row>
    <row r="4906" spans="48:53">
      <c r="AV4906" s="203"/>
      <c r="AW4906" s="75"/>
      <c r="AX4906" s="75"/>
      <c r="AY4906" s="94"/>
      <c r="AZ4906" s="75"/>
      <c r="BA4906" s="75"/>
    </row>
    <row r="4907" spans="48:53">
      <c r="AV4907" s="203"/>
      <c r="AW4907" s="75"/>
      <c r="AX4907" s="75"/>
      <c r="AY4907" s="94"/>
      <c r="AZ4907" s="75"/>
      <c r="BA4907" s="75"/>
    </row>
    <row r="4908" spans="48:53">
      <c r="AV4908" s="203"/>
      <c r="AW4908" s="75"/>
      <c r="AX4908" s="75"/>
      <c r="AY4908" s="94"/>
      <c r="AZ4908" s="75"/>
      <c r="BA4908" s="75"/>
    </row>
    <row r="4909" spans="48:53">
      <c r="AV4909" s="203"/>
      <c r="AW4909" s="75"/>
      <c r="AX4909" s="75"/>
      <c r="AY4909" s="94"/>
      <c r="AZ4909" s="75"/>
      <c r="BA4909" s="75"/>
    </row>
    <row r="4910" spans="48:53">
      <c r="AV4910" s="203"/>
      <c r="AW4910" s="75"/>
      <c r="AX4910" s="75"/>
      <c r="AY4910" s="94"/>
      <c r="AZ4910" s="75"/>
      <c r="BA4910" s="75"/>
    </row>
    <row r="4911" spans="48:53">
      <c r="AV4911" s="203"/>
      <c r="AW4911" s="75"/>
      <c r="AX4911" s="75"/>
      <c r="AY4911" s="94"/>
      <c r="AZ4911" s="75"/>
      <c r="BA4911" s="75"/>
    </row>
    <row r="4912" spans="48:53">
      <c r="AV4912" s="203"/>
      <c r="AW4912" s="75"/>
      <c r="AX4912" s="75"/>
      <c r="AY4912" s="94"/>
      <c r="AZ4912" s="75"/>
      <c r="BA4912" s="75"/>
    </row>
    <row r="4913" spans="48:53">
      <c r="AV4913" s="203"/>
      <c r="AW4913" s="75"/>
      <c r="AX4913" s="75"/>
      <c r="AY4913" s="94"/>
      <c r="AZ4913" s="75"/>
      <c r="BA4913" s="75"/>
    </row>
    <row r="4914" spans="48:53">
      <c r="AV4914" s="203"/>
      <c r="AW4914" s="75"/>
      <c r="AX4914" s="75"/>
      <c r="AY4914" s="94"/>
      <c r="AZ4914" s="75"/>
      <c r="BA4914" s="75"/>
    </row>
    <row r="4915" spans="48:53">
      <c r="AV4915" s="203"/>
      <c r="AW4915" s="75"/>
      <c r="AX4915" s="75"/>
      <c r="AY4915" s="94"/>
      <c r="AZ4915" s="75"/>
      <c r="BA4915" s="75"/>
    </row>
    <row r="4916" spans="48:53">
      <c r="AV4916" s="203"/>
      <c r="AW4916" s="75"/>
      <c r="AX4916" s="75"/>
      <c r="AY4916" s="94"/>
      <c r="AZ4916" s="75"/>
      <c r="BA4916" s="75"/>
    </row>
    <row r="4917" spans="48:53">
      <c r="AV4917" s="203"/>
      <c r="AW4917" s="75"/>
      <c r="AX4917" s="75"/>
      <c r="AY4917" s="94"/>
      <c r="AZ4917" s="75"/>
      <c r="BA4917" s="75"/>
    </row>
    <row r="4918" spans="48:53">
      <c r="AV4918" s="203"/>
      <c r="AW4918" s="75"/>
      <c r="AX4918" s="75"/>
      <c r="AY4918" s="94"/>
      <c r="AZ4918" s="75"/>
      <c r="BA4918" s="75"/>
    </row>
    <row r="4919" spans="48:53">
      <c r="AV4919" s="203"/>
      <c r="AW4919" s="75"/>
      <c r="AX4919" s="75"/>
      <c r="AY4919" s="94"/>
      <c r="AZ4919" s="75"/>
      <c r="BA4919" s="75"/>
    </row>
    <row r="4920" spans="48:53">
      <c r="AV4920" s="203"/>
      <c r="AW4920" s="75"/>
      <c r="AX4920" s="75"/>
      <c r="AY4920" s="94"/>
      <c r="AZ4920" s="75"/>
      <c r="BA4920" s="75"/>
    </row>
    <row r="4921" spans="48:53">
      <c r="AV4921" s="203"/>
      <c r="AW4921" s="75"/>
      <c r="AX4921" s="75"/>
      <c r="AY4921" s="94"/>
      <c r="AZ4921" s="75"/>
      <c r="BA4921" s="75"/>
    </row>
    <row r="4922" spans="48:53">
      <c r="AV4922" s="203"/>
      <c r="AW4922" s="75"/>
      <c r="AX4922" s="75"/>
      <c r="AY4922" s="94"/>
      <c r="AZ4922" s="75"/>
      <c r="BA4922" s="75"/>
    </row>
    <row r="4923" spans="48:53">
      <c r="AV4923" s="203"/>
      <c r="AW4923" s="75"/>
      <c r="AX4923" s="75"/>
      <c r="AY4923" s="94"/>
      <c r="AZ4923" s="75"/>
      <c r="BA4923" s="75"/>
    </row>
    <row r="4924" spans="48:53">
      <c r="AV4924" s="203"/>
      <c r="AW4924" s="75"/>
      <c r="AX4924" s="75"/>
      <c r="AY4924" s="94"/>
      <c r="AZ4924" s="75"/>
      <c r="BA4924" s="75"/>
    </row>
    <row r="4925" spans="48:53">
      <c r="AV4925" s="203"/>
      <c r="AW4925" s="75"/>
      <c r="AX4925" s="75"/>
      <c r="AY4925" s="94"/>
      <c r="AZ4925" s="75"/>
      <c r="BA4925" s="75"/>
    </row>
    <row r="4926" spans="48:53">
      <c r="AV4926" s="203"/>
      <c r="AW4926" s="75"/>
      <c r="AX4926" s="75"/>
      <c r="AY4926" s="94"/>
      <c r="AZ4926" s="75"/>
      <c r="BA4926" s="75"/>
    </row>
    <row r="4927" spans="48:53">
      <c r="AV4927" s="203"/>
      <c r="AW4927" s="75"/>
      <c r="AX4927" s="75"/>
      <c r="AY4927" s="94"/>
      <c r="AZ4927" s="75"/>
      <c r="BA4927" s="75"/>
    </row>
    <row r="4928" spans="48:53">
      <c r="AV4928" s="203"/>
      <c r="AW4928" s="75"/>
      <c r="AX4928" s="75"/>
      <c r="AY4928" s="94"/>
      <c r="AZ4928" s="75"/>
      <c r="BA4928" s="75"/>
    </row>
    <row r="4929" spans="48:53">
      <c r="AV4929" s="203"/>
      <c r="AW4929" s="75"/>
      <c r="AX4929" s="75"/>
      <c r="AY4929" s="94"/>
      <c r="AZ4929" s="75"/>
      <c r="BA4929" s="75"/>
    </row>
    <row r="4930" spans="48:53">
      <c r="AV4930" s="203"/>
      <c r="AW4930" s="75"/>
      <c r="AX4930" s="75"/>
      <c r="AY4930" s="94"/>
      <c r="AZ4930" s="75"/>
      <c r="BA4930" s="75"/>
    </row>
    <row r="4931" spans="48:53">
      <c r="AV4931" s="203"/>
      <c r="AW4931" s="75"/>
      <c r="AX4931" s="75"/>
      <c r="AY4931" s="94"/>
      <c r="AZ4931" s="75"/>
      <c r="BA4931" s="75"/>
    </row>
    <row r="4932" spans="48:53">
      <c r="AV4932" s="203"/>
      <c r="AW4932" s="75"/>
      <c r="AX4932" s="75"/>
      <c r="AY4932" s="94"/>
      <c r="AZ4932" s="75"/>
      <c r="BA4932" s="75"/>
    </row>
    <row r="4933" spans="48:53">
      <c r="AV4933" s="203"/>
      <c r="AW4933" s="75"/>
      <c r="AX4933" s="75"/>
      <c r="AY4933" s="94"/>
      <c r="AZ4933" s="75"/>
      <c r="BA4933" s="75"/>
    </row>
    <row r="4934" spans="48:53">
      <c r="AV4934" s="203"/>
      <c r="AW4934" s="75"/>
      <c r="AX4934" s="75"/>
      <c r="AY4934" s="94"/>
      <c r="AZ4934" s="75"/>
      <c r="BA4934" s="75"/>
    </row>
    <row r="4935" spans="48:53">
      <c r="AV4935" s="203"/>
      <c r="AW4935" s="75"/>
      <c r="AX4935" s="75"/>
      <c r="AY4935" s="94"/>
      <c r="AZ4935" s="75"/>
      <c r="BA4935" s="75"/>
    </row>
    <row r="4936" spans="48:53">
      <c r="AV4936" s="203"/>
      <c r="AW4936" s="75"/>
      <c r="AX4936" s="75"/>
      <c r="AY4936" s="94"/>
      <c r="AZ4936" s="75"/>
      <c r="BA4936" s="75"/>
    </row>
    <row r="4937" spans="48:53">
      <c r="AV4937" s="203"/>
      <c r="AW4937" s="75"/>
      <c r="AX4937" s="75"/>
      <c r="AY4937" s="94"/>
      <c r="AZ4937" s="75"/>
      <c r="BA4937" s="75"/>
    </row>
    <row r="4938" spans="48:53">
      <c r="AV4938" s="203"/>
      <c r="AW4938" s="75"/>
      <c r="AX4938" s="75"/>
      <c r="AY4938" s="94"/>
      <c r="AZ4938" s="75"/>
      <c r="BA4938" s="75"/>
    </row>
    <row r="4939" spans="48:53">
      <c r="AV4939" s="203"/>
      <c r="AW4939" s="75"/>
      <c r="AX4939" s="75"/>
      <c r="AY4939" s="94"/>
      <c r="AZ4939" s="75"/>
      <c r="BA4939" s="75"/>
    </row>
    <row r="4940" spans="48:53">
      <c r="AV4940" s="203"/>
      <c r="AW4940" s="75"/>
      <c r="AX4940" s="75"/>
      <c r="AY4940" s="94"/>
      <c r="AZ4940" s="75"/>
      <c r="BA4940" s="75"/>
    </row>
    <row r="4941" spans="48:53">
      <c r="AV4941" s="203"/>
      <c r="AW4941" s="75"/>
      <c r="AX4941" s="75"/>
      <c r="AY4941" s="94"/>
      <c r="AZ4941" s="75"/>
      <c r="BA4941" s="75"/>
    </row>
    <row r="4942" spans="48:53">
      <c r="AV4942" s="203"/>
      <c r="AW4942" s="75"/>
      <c r="AX4942" s="75"/>
      <c r="AY4942" s="94"/>
      <c r="AZ4942" s="75"/>
      <c r="BA4942" s="75"/>
    </row>
    <row r="4943" spans="48:53">
      <c r="AV4943" s="203"/>
      <c r="AW4943" s="75"/>
      <c r="AX4943" s="75"/>
      <c r="AY4943" s="94"/>
      <c r="AZ4943" s="75"/>
      <c r="BA4943" s="75"/>
    </row>
    <row r="4944" spans="48:53">
      <c r="AV4944" s="203"/>
      <c r="AW4944" s="75"/>
      <c r="AX4944" s="75"/>
      <c r="AY4944" s="94"/>
      <c r="AZ4944" s="75"/>
      <c r="BA4944" s="75"/>
    </row>
    <row r="4945" spans="48:53">
      <c r="AV4945" s="203"/>
      <c r="AW4945" s="75"/>
      <c r="AX4945" s="75"/>
      <c r="AY4945" s="94"/>
      <c r="AZ4945" s="75"/>
      <c r="BA4945" s="75"/>
    </row>
    <row r="4946" spans="48:53">
      <c r="AV4946" s="203"/>
      <c r="AW4946" s="75"/>
      <c r="AX4946" s="75"/>
      <c r="AY4946" s="94"/>
      <c r="AZ4946" s="75"/>
      <c r="BA4946" s="75"/>
    </row>
    <row r="4947" spans="48:53">
      <c r="AV4947" s="203"/>
      <c r="AW4947" s="75"/>
      <c r="AX4947" s="75"/>
      <c r="AY4947" s="94"/>
      <c r="AZ4947" s="75"/>
      <c r="BA4947" s="75"/>
    </row>
    <row r="4948" spans="48:53">
      <c r="AV4948" s="203"/>
      <c r="AW4948" s="75"/>
      <c r="AX4948" s="75"/>
      <c r="AY4948" s="94"/>
      <c r="AZ4948" s="75"/>
      <c r="BA4948" s="75"/>
    </row>
    <row r="4949" spans="48:53">
      <c r="AV4949" s="203"/>
      <c r="AW4949" s="75"/>
      <c r="AX4949" s="75"/>
      <c r="AY4949" s="94"/>
      <c r="AZ4949" s="75"/>
      <c r="BA4949" s="75"/>
    </row>
    <row r="4950" spans="48:53">
      <c r="AV4950" s="203"/>
      <c r="AW4950" s="75"/>
      <c r="AX4950" s="75"/>
      <c r="AY4950" s="94"/>
      <c r="AZ4950" s="75"/>
      <c r="BA4950" s="75"/>
    </row>
    <row r="4951" spans="48:53">
      <c r="AV4951" s="203"/>
      <c r="AW4951" s="75"/>
      <c r="AX4951" s="75"/>
      <c r="AY4951" s="94"/>
      <c r="AZ4951" s="75"/>
      <c r="BA4951" s="75"/>
    </row>
    <row r="4952" spans="48:53">
      <c r="AV4952" s="203"/>
      <c r="AW4952" s="75"/>
      <c r="AX4952" s="75"/>
      <c r="AY4952" s="94"/>
      <c r="AZ4952" s="75"/>
      <c r="BA4952" s="75"/>
    </row>
    <row r="4953" spans="48:53">
      <c r="AV4953" s="203"/>
      <c r="AW4953" s="75"/>
      <c r="AX4953" s="75"/>
      <c r="AY4953" s="94"/>
      <c r="AZ4953" s="75"/>
      <c r="BA4953" s="75"/>
    </row>
    <row r="4954" spans="48:53">
      <c r="AV4954" s="203"/>
      <c r="AW4954" s="75"/>
      <c r="AX4954" s="75"/>
      <c r="AY4954" s="94"/>
      <c r="AZ4954" s="75"/>
      <c r="BA4954" s="75"/>
    </row>
    <row r="4955" spans="48:53">
      <c r="AV4955" s="203"/>
      <c r="AW4955" s="75"/>
      <c r="AX4955" s="75"/>
      <c r="AY4955" s="94"/>
      <c r="AZ4955" s="75"/>
      <c r="BA4955" s="75"/>
    </row>
    <row r="4956" spans="48:53">
      <c r="AV4956" s="203"/>
      <c r="AW4956" s="75"/>
      <c r="AX4956" s="75"/>
      <c r="AY4956" s="94"/>
      <c r="AZ4956" s="75"/>
      <c r="BA4956" s="75"/>
    </row>
    <row r="4957" spans="48:53">
      <c r="AV4957" s="203"/>
      <c r="AW4957" s="75"/>
      <c r="AX4957" s="75"/>
      <c r="AY4957" s="94"/>
      <c r="AZ4957" s="75"/>
      <c r="BA4957" s="75"/>
    </row>
    <row r="4958" spans="48:53">
      <c r="AV4958" s="203"/>
      <c r="AW4958" s="75"/>
      <c r="AX4958" s="75"/>
      <c r="AY4958" s="94"/>
      <c r="AZ4958" s="75"/>
      <c r="BA4958" s="75"/>
    </row>
    <row r="4959" spans="48:53">
      <c r="AV4959" s="203"/>
      <c r="AW4959" s="75"/>
      <c r="AX4959" s="75"/>
      <c r="AY4959" s="94"/>
      <c r="AZ4959" s="75"/>
      <c r="BA4959" s="75"/>
    </row>
    <row r="4960" spans="48:53">
      <c r="AV4960" s="203"/>
      <c r="AW4960" s="75"/>
      <c r="AX4960" s="75"/>
      <c r="AY4960" s="94"/>
      <c r="AZ4960" s="75"/>
      <c r="BA4960" s="75"/>
    </row>
    <row r="4961" spans="48:53">
      <c r="AV4961" s="203"/>
      <c r="AW4961" s="75"/>
      <c r="AX4961" s="75"/>
      <c r="AY4961" s="94"/>
      <c r="AZ4961" s="75"/>
      <c r="BA4961" s="75"/>
    </row>
    <row r="4962" spans="48:53">
      <c r="AV4962" s="203"/>
      <c r="AW4962" s="75"/>
      <c r="AX4962" s="75"/>
      <c r="AY4962" s="94"/>
      <c r="AZ4962" s="75"/>
      <c r="BA4962" s="75"/>
    </row>
    <row r="4963" spans="48:53">
      <c r="AV4963" s="203"/>
      <c r="AW4963" s="75"/>
      <c r="AX4963" s="75"/>
      <c r="AY4963" s="94"/>
      <c r="AZ4963" s="75"/>
      <c r="BA4963" s="75"/>
    </row>
    <row r="4964" spans="48:53">
      <c r="AV4964" s="203"/>
      <c r="AW4964" s="75"/>
      <c r="AX4964" s="75"/>
      <c r="AY4964" s="94"/>
      <c r="AZ4964" s="75"/>
      <c r="BA4964" s="75"/>
    </row>
    <row r="4965" spans="48:53">
      <c r="AV4965" s="203"/>
      <c r="AW4965" s="75"/>
      <c r="AX4965" s="75"/>
      <c r="AY4965" s="94"/>
      <c r="AZ4965" s="75"/>
      <c r="BA4965" s="75"/>
    </row>
    <row r="4966" spans="48:53">
      <c r="AV4966" s="203"/>
      <c r="AW4966" s="75"/>
      <c r="AX4966" s="75"/>
      <c r="AY4966" s="94"/>
      <c r="AZ4966" s="75"/>
      <c r="BA4966" s="75"/>
    </row>
    <row r="4967" spans="48:53">
      <c r="AV4967" s="203"/>
      <c r="AW4967" s="75"/>
      <c r="AX4967" s="75"/>
      <c r="AY4967" s="94"/>
      <c r="AZ4967" s="75"/>
      <c r="BA4967" s="75"/>
    </row>
    <row r="4968" spans="48:53">
      <c r="AV4968" s="203"/>
      <c r="AW4968" s="75"/>
      <c r="AX4968" s="75"/>
      <c r="AY4968" s="94"/>
      <c r="AZ4968" s="75"/>
      <c r="BA4968" s="75"/>
    </row>
    <row r="4969" spans="48:53">
      <c r="AV4969" s="203"/>
      <c r="AW4969" s="75"/>
      <c r="AX4969" s="75"/>
      <c r="AY4969" s="94"/>
      <c r="AZ4969" s="75"/>
      <c r="BA4969" s="75"/>
    </row>
    <row r="4970" spans="48:53">
      <c r="AV4970" s="203"/>
      <c r="AW4970" s="75"/>
      <c r="AX4970" s="75"/>
      <c r="AY4970" s="94"/>
      <c r="AZ4970" s="75"/>
      <c r="BA4970" s="75"/>
    </row>
    <row r="4971" spans="48:53">
      <c r="AV4971" s="203"/>
      <c r="AW4971" s="75"/>
      <c r="AX4971" s="75"/>
      <c r="AY4971" s="94"/>
      <c r="AZ4971" s="75"/>
      <c r="BA4971" s="75"/>
    </row>
    <row r="4972" spans="48:53">
      <c r="AV4972" s="203"/>
      <c r="AW4972" s="75"/>
      <c r="AX4972" s="75"/>
      <c r="AY4972" s="94"/>
      <c r="AZ4972" s="75"/>
      <c r="BA4972" s="75"/>
    </row>
    <row r="4973" spans="48:53">
      <c r="AV4973" s="203"/>
      <c r="AW4973" s="75"/>
      <c r="AX4973" s="75"/>
      <c r="AY4973" s="94"/>
      <c r="AZ4973" s="75"/>
      <c r="BA4973" s="75"/>
    </row>
    <row r="4974" spans="48:53">
      <c r="AV4974" s="203"/>
      <c r="AW4974" s="75"/>
      <c r="AX4974" s="75"/>
      <c r="AY4974" s="94"/>
      <c r="AZ4974" s="75"/>
      <c r="BA4974" s="75"/>
    </row>
    <row r="4975" spans="48:53">
      <c r="AV4975" s="203"/>
      <c r="AW4975" s="75"/>
      <c r="AX4975" s="75"/>
      <c r="AY4975" s="94"/>
      <c r="AZ4975" s="75"/>
      <c r="BA4975" s="75"/>
    </row>
    <row r="4976" spans="48:53">
      <c r="AV4976" s="203"/>
      <c r="AW4976" s="75"/>
      <c r="AX4976" s="75"/>
      <c r="AY4976" s="94"/>
      <c r="AZ4976" s="75"/>
      <c r="BA4976" s="75"/>
    </row>
    <row r="4977" spans="48:53">
      <c r="AV4977" s="203"/>
      <c r="AW4977" s="75"/>
      <c r="AX4977" s="75"/>
      <c r="AY4977" s="94"/>
      <c r="AZ4977" s="75"/>
      <c r="BA4977" s="75"/>
    </row>
    <row r="4978" spans="48:53">
      <c r="AV4978" s="203"/>
      <c r="AW4978" s="75"/>
      <c r="AX4978" s="75"/>
      <c r="AY4978" s="94"/>
      <c r="AZ4978" s="75"/>
      <c r="BA4978" s="75"/>
    </row>
    <row r="4979" spans="48:53">
      <c r="AV4979" s="203"/>
      <c r="AW4979" s="75"/>
      <c r="AX4979" s="75"/>
      <c r="AY4979" s="94"/>
      <c r="AZ4979" s="75"/>
      <c r="BA4979" s="75"/>
    </row>
    <row r="4980" spans="48:53">
      <c r="AV4980" s="203"/>
      <c r="AW4980" s="75"/>
      <c r="AX4980" s="75"/>
      <c r="AY4980" s="94"/>
      <c r="AZ4980" s="75"/>
      <c r="BA4980" s="75"/>
    </row>
    <row r="4981" spans="48:53">
      <c r="AV4981" s="203"/>
      <c r="AW4981" s="75"/>
      <c r="AX4981" s="75"/>
      <c r="AY4981" s="94"/>
      <c r="AZ4981" s="75"/>
      <c r="BA4981" s="75"/>
    </row>
    <row r="4982" spans="48:53">
      <c r="AV4982" s="203"/>
      <c r="AW4982" s="75"/>
      <c r="AX4982" s="75"/>
      <c r="AY4982" s="94"/>
      <c r="AZ4982" s="75"/>
      <c r="BA4982" s="75"/>
    </row>
    <row r="4983" spans="48:53">
      <c r="AV4983" s="203"/>
      <c r="AW4983" s="75"/>
      <c r="AX4983" s="75"/>
      <c r="AY4983" s="94"/>
      <c r="AZ4983" s="75"/>
      <c r="BA4983" s="75"/>
    </row>
    <row r="4984" spans="48:53">
      <c r="AV4984" s="203"/>
      <c r="AW4984" s="75"/>
      <c r="AX4984" s="75"/>
      <c r="AY4984" s="94"/>
      <c r="AZ4984" s="75"/>
      <c r="BA4984" s="75"/>
    </row>
    <row r="4985" spans="48:53">
      <c r="AV4985" s="203"/>
      <c r="AW4985" s="75"/>
      <c r="AX4985" s="75"/>
      <c r="AY4985" s="94"/>
      <c r="AZ4985" s="75"/>
      <c r="BA4985" s="75"/>
    </row>
    <row r="4986" spans="48:53">
      <c r="AV4986" s="203"/>
      <c r="AW4986" s="75"/>
      <c r="AX4986" s="75"/>
      <c r="AY4986" s="94"/>
      <c r="AZ4986" s="75"/>
      <c r="BA4986" s="75"/>
    </row>
    <row r="4987" spans="48:53">
      <c r="AV4987" s="203"/>
      <c r="AW4987" s="75"/>
      <c r="AX4987" s="75"/>
      <c r="AY4987" s="94"/>
      <c r="AZ4987" s="75"/>
      <c r="BA4987" s="75"/>
    </row>
    <row r="4988" spans="48:53">
      <c r="AV4988" s="203"/>
      <c r="AW4988" s="75"/>
      <c r="AX4988" s="75"/>
      <c r="AY4988" s="94"/>
      <c r="AZ4988" s="75"/>
      <c r="BA4988" s="75"/>
    </row>
    <row r="4989" spans="48:53">
      <c r="AV4989" s="203"/>
      <c r="AW4989" s="75"/>
      <c r="AX4989" s="75"/>
      <c r="AY4989" s="94"/>
      <c r="AZ4989" s="75"/>
      <c r="BA4989" s="75"/>
    </row>
    <row r="4990" spans="48:53">
      <c r="AV4990" s="203"/>
      <c r="AW4990" s="75"/>
      <c r="AX4990" s="75"/>
      <c r="AY4990" s="94"/>
      <c r="AZ4990" s="75"/>
      <c r="BA4990" s="75"/>
    </row>
    <row r="4991" spans="48:53">
      <c r="AV4991" s="203"/>
      <c r="AW4991" s="75"/>
      <c r="AX4991" s="75"/>
      <c r="AY4991" s="94"/>
      <c r="AZ4991" s="75"/>
      <c r="BA4991" s="75"/>
    </row>
    <row r="4992" spans="48:53">
      <c r="AV4992" s="203"/>
      <c r="AW4992" s="75"/>
      <c r="AX4992" s="75"/>
      <c r="AY4992" s="94"/>
      <c r="AZ4992" s="75"/>
      <c r="BA4992" s="75"/>
    </row>
    <row r="4993" spans="48:53">
      <c r="AV4993" s="203"/>
      <c r="AW4993" s="75"/>
      <c r="AX4993" s="75"/>
      <c r="AY4993" s="94"/>
      <c r="AZ4993" s="75"/>
      <c r="BA4993" s="75"/>
    </row>
    <row r="4994" spans="48:53">
      <c r="AV4994" s="203"/>
      <c r="AW4994" s="75"/>
      <c r="AX4994" s="75"/>
      <c r="AY4994" s="94"/>
      <c r="AZ4994" s="75"/>
      <c r="BA4994" s="75"/>
    </row>
    <row r="4995" spans="48:53">
      <c r="AV4995" s="203"/>
      <c r="AW4995" s="75"/>
      <c r="AX4995" s="75"/>
      <c r="AY4995" s="94"/>
      <c r="AZ4995" s="75"/>
      <c r="BA4995" s="75"/>
    </row>
    <row r="4996" spans="48:53">
      <c r="AV4996" s="203"/>
      <c r="AW4996" s="75"/>
      <c r="AX4996" s="75"/>
      <c r="AY4996" s="94"/>
      <c r="AZ4996" s="75"/>
      <c r="BA4996" s="75"/>
    </row>
    <row r="4997" spans="48:53">
      <c r="AV4997" s="203"/>
      <c r="AW4997" s="75"/>
      <c r="AX4997" s="75"/>
      <c r="AY4997" s="94"/>
      <c r="AZ4997" s="75"/>
      <c r="BA4997" s="75"/>
    </row>
    <row r="4998" spans="48:53">
      <c r="AV4998" s="203"/>
      <c r="AW4998" s="75"/>
      <c r="AX4998" s="75"/>
      <c r="AY4998" s="94"/>
      <c r="AZ4998" s="75"/>
      <c r="BA4998" s="75"/>
    </row>
    <row r="4999" spans="48:53">
      <c r="AV4999" s="203"/>
      <c r="AW4999" s="75"/>
      <c r="AX4999" s="75"/>
      <c r="AY4999" s="94"/>
      <c r="AZ4999" s="75"/>
      <c r="BA4999" s="75"/>
    </row>
    <row r="5000" spans="48:53">
      <c r="AV5000" s="203"/>
      <c r="AW5000" s="75"/>
      <c r="AX5000" s="75"/>
      <c r="AY5000" s="94"/>
      <c r="AZ5000" s="75"/>
      <c r="BA5000" s="75"/>
    </row>
    <row r="5001" spans="48:53">
      <c r="AV5001" s="203"/>
      <c r="AW5001" s="75"/>
      <c r="AX5001" s="75"/>
      <c r="AY5001" s="94"/>
      <c r="AZ5001" s="75"/>
      <c r="BA5001" s="75"/>
    </row>
    <row r="5002" spans="48:53">
      <c r="AV5002" s="203"/>
      <c r="AW5002" s="75"/>
      <c r="AX5002" s="75"/>
      <c r="AY5002" s="94"/>
      <c r="AZ5002" s="75"/>
      <c r="BA5002" s="75"/>
    </row>
    <row r="5003" spans="48:53">
      <c r="AV5003" s="203"/>
      <c r="AW5003" s="75"/>
      <c r="AX5003" s="75"/>
      <c r="AY5003" s="94"/>
      <c r="AZ5003" s="75"/>
      <c r="BA5003" s="75"/>
    </row>
    <row r="5004" spans="48:53">
      <c r="AV5004" s="203"/>
      <c r="AW5004" s="75"/>
      <c r="AX5004" s="75"/>
      <c r="AY5004" s="94"/>
      <c r="AZ5004" s="75"/>
      <c r="BA5004" s="75"/>
    </row>
    <row r="5005" spans="48:53">
      <c r="AV5005" s="203"/>
      <c r="AW5005" s="75"/>
      <c r="AX5005" s="75"/>
      <c r="AY5005" s="94"/>
      <c r="AZ5005" s="75"/>
      <c r="BA5005" s="75"/>
    </row>
    <row r="5006" spans="48:53">
      <c r="AV5006" s="203"/>
      <c r="AW5006" s="75"/>
      <c r="AX5006" s="75"/>
      <c r="AY5006" s="94"/>
      <c r="AZ5006" s="75"/>
      <c r="BA5006" s="75"/>
    </row>
    <row r="5007" spans="48:53">
      <c r="AV5007" s="203"/>
      <c r="AW5007" s="75"/>
      <c r="AX5007" s="75"/>
      <c r="AY5007" s="94"/>
      <c r="AZ5007" s="75"/>
      <c r="BA5007" s="75"/>
    </row>
    <row r="5008" spans="48:53">
      <c r="AV5008" s="203"/>
      <c r="AW5008" s="75"/>
      <c r="AX5008" s="75"/>
      <c r="AY5008" s="94"/>
      <c r="AZ5008" s="75"/>
      <c r="BA5008" s="75"/>
    </row>
    <row r="5009" spans="48:53">
      <c r="AV5009" s="203"/>
      <c r="AW5009" s="75"/>
      <c r="AX5009" s="75"/>
      <c r="AY5009" s="94"/>
      <c r="AZ5009" s="75"/>
      <c r="BA5009" s="75"/>
    </row>
    <row r="5010" spans="48:53">
      <c r="AV5010" s="203"/>
      <c r="AW5010" s="75"/>
      <c r="AX5010" s="75"/>
      <c r="AY5010" s="94"/>
      <c r="AZ5010" s="75"/>
      <c r="BA5010" s="75"/>
    </row>
    <row r="5011" spans="48:53">
      <c r="AV5011" s="203"/>
      <c r="AW5011" s="75"/>
      <c r="AX5011" s="75"/>
      <c r="AY5011" s="94"/>
      <c r="AZ5011" s="75"/>
      <c r="BA5011" s="75"/>
    </row>
    <row r="5012" spans="48:53">
      <c r="AV5012" s="203"/>
      <c r="AW5012" s="75"/>
      <c r="AX5012" s="75"/>
      <c r="AY5012" s="94"/>
      <c r="AZ5012" s="75"/>
      <c r="BA5012" s="75"/>
    </row>
    <row r="5013" spans="48:53">
      <c r="AV5013" s="203"/>
      <c r="AW5013" s="75"/>
      <c r="AX5013" s="75"/>
      <c r="AY5013" s="94"/>
      <c r="AZ5013" s="75"/>
      <c r="BA5013" s="75"/>
    </row>
    <row r="5014" spans="48:53">
      <c r="AV5014" s="203"/>
      <c r="AW5014" s="75"/>
      <c r="AX5014" s="75"/>
      <c r="AY5014" s="94"/>
      <c r="AZ5014" s="75"/>
      <c r="BA5014" s="75"/>
    </row>
    <row r="5015" spans="48:53">
      <c r="AV5015" s="203"/>
      <c r="AW5015" s="75"/>
      <c r="AX5015" s="75"/>
      <c r="AY5015" s="94"/>
      <c r="AZ5015" s="75"/>
      <c r="BA5015" s="75"/>
    </row>
    <row r="5016" spans="48:53">
      <c r="AV5016" s="203"/>
      <c r="AW5016" s="75"/>
      <c r="AX5016" s="75"/>
      <c r="AY5016" s="94"/>
      <c r="AZ5016" s="75"/>
      <c r="BA5016" s="75"/>
    </row>
    <row r="5017" spans="48:53">
      <c r="AV5017" s="203"/>
      <c r="AW5017" s="75"/>
      <c r="AX5017" s="75"/>
      <c r="AY5017" s="94"/>
      <c r="AZ5017" s="75"/>
      <c r="BA5017" s="75"/>
    </row>
    <row r="5018" spans="48:53">
      <c r="AV5018" s="203"/>
      <c r="AW5018" s="75"/>
      <c r="AX5018" s="75"/>
      <c r="AY5018" s="94"/>
      <c r="AZ5018" s="75"/>
      <c r="BA5018" s="75"/>
    </row>
    <row r="5019" spans="48:53">
      <c r="AV5019" s="203"/>
      <c r="AW5019" s="75"/>
      <c r="AX5019" s="75"/>
      <c r="AY5019" s="94"/>
      <c r="AZ5019" s="75"/>
      <c r="BA5019" s="75"/>
    </row>
    <row r="5020" spans="48:53">
      <c r="AV5020" s="203"/>
      <c r="AW5020" s="75"/>
      <c r="AX5020" s="75"/>
      <c r="AY5020" s="94"/>
      <c r="AZ5020" s="75"/>
      <c r="BA5020" s="75"/>
    </row>
    <row r="5021" spans="48:53">
      <c r="AV5021" s="203"/>
      <c r="AW5021" s="75"/>
      <c r="AX5021" s="75"/>
      <c r="AY5021" s="94"/>
      <c r="AZ5021" s="75"/>
      <c r="BA5021" s="75"/>
    </row>
    <row r="5022" spans="48:53">
      <c r="AV5022" s="203"/>
      <c r="AW5022" s="75"/>
      <c r="AX5022" s="75"/>
      <c r="AY5022" s="94"/>
      <c r="AZ5022" s="75"/>
      <c r="BA5022" s="75"/>
    </row>
    <row r="5023" spans="48:53">
      <c r="AV5023" s="203"/>
      <c r="AW5023" s="75"/>
      <c r="AX5023" s="75"/>
      <c r="AY5023" s="94"/>
      <c r="AZ5023" s="75"/>
      <c r="BA5023" s="75"/>
    </row>
    <row r="5024" spans="48:53">
      <c r="AV5024" s="203"/>
      <c r="AW5024" s="75"/>
      <c r="AX5024" s="75"/>
      <c r="AY5024" s="94"/>
      <c r="AZ5024" s="75"/>
      <c r="BA5024" s="75"/>
    </row>
    <row r="5025" spans="48:53">
      <c r="AV5025" s="203"/>
      <c r="AW5025" s="75"/>
      <c r="AX5025" s="75"/>
      <c r="AY5025" s="94"/>
      <c r="AZ5025" s="75"/>
      <c r="BA5025" s="75"/>
    </row>
    <row r="5026" spans="48:53">
      <c r="AV5026" s="203"/>
      <c r="AW5026" s="75"/>
      <c r="AX5026" s="75"/>
      <c r="AY5026" s="94"/>
      <c r="AZ5026" s="75"/>
      <c r="BA5026" s="75"/>
    </row>
    <row r="5027" spans="48:53">
      <c r="AV5027" s="203"/>
      <c r="AW5027" s="75"/>
      <c r="AX5027" s="75"/>
      <c r="AY5027" s="94"/>
      <c r="AZ5027" s="75"/>
      <c r="BA5027" s="75"/>
    </row>
    <row r="5028" spans="48:53">
      <c r="AV5028" s="203"/>
      <c r="AW5028" s="75"/>
      <c r="AX5028" s="75"/>
      <c r="AY5028" s="94"/>
      <c r="AZ5028" s="75"/>
      <c r="BA5028" s="75"/>
    </row>
    <row r="5029" spans="48:53">
      <c r="AV5029" s="203"/>
      <c r="AW5029" s="75"/>
      <c r="AX5029" s="75"/>
      <c r="AY5029" s="94"/>
      <c r="AZ5029" s="75"/>
      <c r="BA5029" s="75"/>
    </row>
    <row r="5030" spans="48:53">
      <c r="AV5030" s="203"/>
      <c r="AW5030" s="75"/>
      <c r="AX5030" s="75"/>
      <c r="AY5030" s="94"/>
      <c r="AZ5030" s="75"/>
      <c r="BA5030" s="75"/>
    </row>
    <row r="5031" spans="48:53">
      <c r="AV5031" s="203"/>
      <c r="AW5031" s="75"/>
      <c r="AX5031" s="75"/>
      <c r="AY5031" s="94"/>
      <c r="AZ5031" s="75"/>
      <c r="BA5031" s="75"/>
    </row>
    <row r="5032" spans="48:53">
      <c r="AV5032" s="203"/>
      <c r="AW5032" s="75"/>
      <c r="AX5032" s="75"/>
      <c r="AY5032" s="94"/>
      <c r="AZ5032" s="75"/>
      <c r="BA5032" s="75"/>
    </row>
    <row r="5033" spans="48:53">
      <c r="AV5033" s="203"/>
      <c r="AW5033" s="75"/>
      <c r="AX5033" s="75"/>
      <c r="AY5033" s="94"/>
      <c r="AZ5033" s="75"/>
      <c r="BA5033" s="75"/>
    </row>
    <row r="5034" spans="48:53">
      <c r="AV5034" s="203"/>
      <c r="AW5034" s="75"/>
      <c r="AX5034" s="75"/>
      <c r="AY5034" s="94"/>
      <c r="AZ5034" s="75"/>
      <c r="BA5034" s="75"/>
    </row>
    <row r="5035" spans="48:53">
      <c r="AV5035" s="203"/>
      <c r="AW5035" s="75"/>
      <c r="AX5035" s="75"/>
      <c r="AY5035" s="94"/>
      <c r="AZ5035" s="75"/>
      <c r="BA5035" s="75"/>
    </row>
    <row r="5036" spans="48:53">
      <c r="AV5036" s="203"/>
      <c r="AW5036" s="75"/>
      <c r="AX5036" s="75"/>
      <c r="AY5036" s="94"/>
      <c r="AZ5036" s="75"/>
      <c r="BA5036" s="75"/>
    </row>
    <row r="5037" spans="48:53">
      <c r="AV5037" s="203"/>
      <c r="AW5037" s="75"/>
      <c r="AX5037" s="75"/>
      <c r="AY5037" s="94"/>
      <c r="AZ5037" s="75"/>
      <c r="BA5037" s="75"/>
    </row>
    <row r="5038" spans="48:53">
      <c r="AV5038" s="203"/>
      <c r="AW5038" s="75"/>
      <c r="AX5038" s="75"/>
      <c r="AY5038" s="94"/>
      <c r="AZ5038" s="75"/>
      <c r="BA5038" s="75"/>
    </row>
    <row r="5039" spans="48:53">
      <c r="AV5039" s="203"/>
      <c r="AW5039" s="75"/>
      <c r="AX5039" s="75"/>
      <c r="AY5039" s="94"/>
      <c r="AZ5039" s="75"/>
      <c r="BA5039" s="75"/>
    </row>
    <row r="5040" spans="48:53">
      <c r="AV5040" s="203"/>
      <c r="AW5040" s="75"/>
      <c r="AX5040" s="75"/>
      <c r="AY5040" s="94"/>
      <c r="AZ5040" s="75"/>
      <c r="BA5040" s="75"/>
    </row>
    <row r="5041" spans="48:53">
      <c r="AV5041" s="203"/>
      <c r="AW5041" s="75"/>
      <c r="AX5041" s="75"/>
      <c r="AY5041" s="94"/>
      <c r="AZ5041" s="75"/>
      <c r="BA5041" s="75"/>
    </row>
    <row r="5042" spans="48:53">
      <c r="AV5042" s="203"/>
      <c r="AW5042" s="75"/>
      <c r="AX5042" s="75"/>
      <c r="AY5042" s="94"/>
      <c r="AZ5042" s="75"/>
      <c r="BA5042" s="75"/>
    </row>
    <row r="5043" spans="48:53">
      <c r="AV5043" s="203"/>
      <c r="AW5043" s="75"/>
      <c r="AX5043" s="75"/>
      <c r="AY5043" s="94"/>
      <c r="AZ5043" s="75"/>
      <c r="BA5043" s="75"/>
    </row>
    <row r="5044" spans="48:53">
      <c r="AV5044" s="203"/>
      <c r="AW5044" s="75"/>
      <c r="AX5044" s="75"/>
      <c r="AY5044" s="94"/>
      <c r="AZ5044" s="75"/>
      <c r="BA5044" s="75"/>
    </row>
    <row r="5045" spans="48:53">
      <c r="AV5045" s="203"/>
      <c r="AW5045" s="75"/>
      <c r="AX5045" s="75"/>
      <c r="AY5045" s="94"/>
      <c r="AZ5045" s="75"/>
      <c r="BA5045" s="75"/>
    </row>
    <row r="5046" spans="48:53">
      <c r="AV5046" s="203"/>
      <c r="AW5046" s="75"/>
      <c r="AX5046" s="75"/>
      <c r="AY5046" s="94"/>
      <c r="AZ5046" s="75"/>
      <c r="BA5046" s="75"/>
    </row>
    <row r="5047" spans="48:53">
      <c r="AV5047" s="203"/>
      <c r="AW5047" s="75"/>
      <c r="AX5047" s="75"/>
      <c r="AY5047" s="94"/>
      <c r="AZ5047" s="75"/>
      <c r="BA5047" s="75"/>
    </row>
    <row r="5048" spans="48:53">
      <c r="AV5048" s="203"/>
      <c r="AW5048" s="75"/>
      <c r="AX5048" s="75"/>
      <c r="AY5048" s="94"/>
      <c r="AZ5048" s="75"/>
      <c r="BA5048" s="75"/>
    </row>
    <row r="5049" spans="48:53">
      <c r="AV5049" s="203"/>
      <c r="AW5049" s="75"/>
      <c r="AX5049" s="75"/>
      <c r="AY5049" s="94"/>
      <c r="AZ5049" s="75"/>
      <c r="BA5049" s="75"/>
    </row>
    <row r="5050" spans="48:53">
      <c r="AV5050" s="203"/>
      <c r="AW5050" s="75"/>
      <c r="AX5050" s="75"/>
      <c r="AY5050" s="94"/>
      <c r="AZ5050" s="75"/>
      <c r="BA5050" s="75"/>
    </row>
    <row r="5051" spans="48:53">
      <c r="AV5051" s="203"/>
      <c r="AW5051" s="75"/>
      <c r="AX5051" s="75"/>
      <c r="AY5051" s="94"/>
      <c r="AZ5051" s="75"/>
      <c r="BA5051" s="75"/>
    </row>
    <row r="5052" spans="48:53">
      <c r="AV5052" s="203"/>
      <c r="AW5052" s="75"/>
      <c r="AX5052" s="75"/>
      <c r="AY5052" s="94"/>
      <c r="AZ5052" s="75"/>
      <c r="BA5052" s="75"/>
    </row>
    <row r="5053" spans="48:53">
      <c r="AV5053" s="203"/>
      <c r="AW5053" s="75"/>
      <c r="AX5053" s="75"/>
      <c r="AY5053" s="94"/>
      <c r="AZ5053" s="75"/>
      <c r="BA5053" s="75"/>
    </row>
    <row r="5054" spans="48:53">
      <c r="AV5054" s="203"/>
      <c r="AW5054" s="75"/>
      <c r="AX5054" s="75"/>
      <c r="AY5054" s="94"/>
      <c r="AZ5054" s="75"/>
      <c r="BA5054" s="75"/>
    </row>
    <row r="5055" spans="48:53">
      <c r="AV5055" s="203"/>
      <c r="AW5055" s="75"/>
      <c r="AX5055" s="75"/>
      <c r="AY5055" s="94"/>
      <c r="AZ5055" s="75"/>
      <c r="BA5055" s="75"/>
    </row>
    <row r="5056" spans="48:53">
      <c r="AV5056" s="203"/>
      <c r="AW5056" s="75"/>
      <c r="AX5056" s="75"/>
      <c r="AY5056" s="94"/>
      <c r="AZ5056" s="75"/>
      <c r="BA5056" s="75"/>
    </row>
    <row r="5057" spans="48:53">
      <c r="AV5057" s="203"/>
      <c r="AW5057" s="75"/>
      <c r="AX5057" s="75"/>
      <c r="AY5057" s="94"/>
      <c r="AZ5057" s="75"/>
      <c r="BA5057" s="75"/>
    </row>
    <row r="5058" spans="48:53">
      <c r="AV5058" s="203"/>
      <c r="AW5058" s="75"/>
      <c r="AX5058" s="75"/>
      <c r="AY5058" s="94"/>
      <c r="AZ5058" s="75"/>
      <c r="BA5058" s="75"/>
    </row>
    <row r="5059" spans="48:53">
      <c r="AV5059" s="203"/>
      <c r="AW5059" s="75"/>
      <c r="AX5059" s="75"/>
      <c r="AY5059" s="94"/>
      <c r="AZ5059" s="75"/>
      <c r="BA5059" s="75"/>
    </row>
    <row r="5060" spans="48:53">
      <c r="AV5060" s="203"/>
      <c r="AW5060" s="75"/>
      <c r="AX5060" s="75"/>
      <c r="AY5060" s="94"/>
      <c r="AZ5060" s="75"/>
      <c r="BA5060" s="75"/>
    </row>
    <row r="5061" spans="48:53">
      <c r="AV5061" s="203"/>
      <c r="AW5061" s="75"/>
      <c r="AX5061" s="75"/>
      <c r="AY5061" s="94"/>
      <c r="AZ5061" s="75"/>
      <c r="BA5061" s="75"/>
    </row>
    <row r="5062" spans="48:53">
      <c r="AV5062" s="203"/>
      <c r="AW5062" s="75"/>
      <c r="AX5062" s="75"/>
      <c r="AY5062" s="94"/>
      <c r="AZ5062" s="75"/>
      <c r="BA5062" s="75"/>
    </row>
    <row r="5063" spans="48:53">
      <c r="AV5063" s="203"/>
      <c r="AW5063" s="75"/>
      <c r="AX5063" s="75"/>
      <c r="AY5063" s="94"/>
      <c r="AZ5063" s="75"/>
      <c r="BA5063" s="75"/>
    </row>
    <row r="5064" spans="48:53">
      <c r="AV5064" s="203"/>
      <c r="AW5064" s="75"/>
      <c r="AX5064" s="75"/>
      <c r="AY5064" s="94"/>
      <c r="AZ5064" s="75"/>
      <c r="BA5064" s="75"/>
    </row>
    <row r="5065" spans="48:53">
      <c r="AV5065" s="203"/>
      <c r="AW5065" s="75"/>
      <c r="AX5065" s="75"/>
      <c r="AY5065" s="94"/>
      <c r="AZ5065" s="75"/>
      <c r="BA5065" s="75"/>
    </row>
    <row r="5066" spans="48:53">
      <c r="AV5066" s="203"/>
      <c r="AW5066" s="75"/>
      <c r="AX5066" s="75"/>
      <c r="AY5066" s="94"/>
      <c r="AZ5066" s="75"/>
      <c r="BA5066" s="75"/>
    </row>
    <row r="5067" spans="48:53">
      <c r="AV5067" s="203"/>
      <c r="AW5067" s="75"/>
      <c r="AX5067" s="75"/>
      <c r="AY5067" s="94"/>
      <c r="AZ5067" s="75"/>
      <c r="BA5067" s="75"/>
    </row>
    <row r="5068" spans="48:53">
      <c r="AV5068" s="203"/>
      <c r="AW5068" s="75"/>
      <c r="AX5068" s="75"/>
      <c r="AY5068" s="94"/>
      <c r="AZ5068" s="75"/>
      <c r="BA5068" s="75"/>
    </row>
    <row r="5069" spans="48:53">
      <c r="AV5069" s="203"/>
      <c r="AW5069" s="75"/>
      <c r="AX5069" s="75"/>
      <c r="AY5069" s="94"/>
      <c r="AZ5069" s="75"/>
      <c r="BA5069" s="75"/>
    </row>
    <row r="5070" spans="48:53">
      <c r="AV5070" s="203"/>
      <c r="AW5070" s="75"/>
      <c r="AX5070" s="75"/>
      <c r="AY5070" s="94"/>
      <c r="AZ5070" s="75"/>
      <c r="BA5070" s="75"/>
    </row>
    <row r="5071" spans="48:53">
      <c r="AV5071" s="203"/>
      <c r="AW5071" s="75"/>
      <c r="AX5071" s="75"/>
      <c r="AY5071" s="94"/>
      <c r="AZ5071" s="75"/>
      <c r="BA5071" s="75"/>
    </row>
    <row r="5072" spans="48:53">
      <c r="AV5072" s="203"/>
      <c r="AW5072" s="75"/>
      <c r="AX5072" s="75"/>
      <c r="AY5072" s="94"/>
      <c r="AZ5072" s="75"/>
      <c r="BA5072" s="75"/>
    </row>
    <row r="5073" spans="48:53">
      <c r="AV5073" s="203"/>
      <c r="AW5073" s="75"/>
      <c r="AX5073" s="75"/>
      <c r="AY5073" s="94"/>
      <c r="AZ5073" s="75"/>
      <c r="BA5073" s="75"/>
    </row>
    <row r="5074" spans="48:53">
      <c r="AV5074" s="203"/>
      <c r="AW5074" s="75"/>
      <c r="AX5074" s="75"/>
      <c r="AY5074" s="94"/>
      <c r="AZ5074" s="75"/>
      <c r="BA5074" s="75"/>
    </row>
    <row r="5075" spans="48:53">
      <c r="AV5075" s="203"/>
      <c r="AW5075" s="75"/>
      <c r="AX5075" s="75"/>
      <c r="AY5075" s="94"/>
      <c r="AZ5075" s="75"/>
      <c r="BA5075" s="75"/>
    </row>
    <row r="5076" spans="48:53">
      <c r="AV5076" s="203"/>
      <c r="AW5076" s="75"/>
      <c r="AX5076" s="75"/>
      <c r="AY5076" s="94"/>
      <c r="AZ5076" s="75"/>
      <c r="BA5076" s="75"/>
    </row>
    <row r="5077" spans="48:53">
      <c r="AV5077" s="203"/>
      <c r="AW5077" s="75"/>
      <c r="AX5077" s="75"/>
      <c r="AY5077" s="94"/>
      <c r="AZ5077" s="75"/>
      <c r="BA5077" s="75"/>
    </row>
    <row r="5078" spans="48:53">
      <c r="AV5078" s="203"/>
      <c r="AW5078" s="75"/>
      <c r="AX5078" s="75"/>
      <c r="AY5078" s="94"/>
      <c r="AZ5078" s="75"/>
      <c r="BA5078" s="75"/>
    </row>
    <row r="5079" spans="48:53">
      <c r="AV5079" s="203"/>
      <c r="AW5079" s="75"/>
      <c r="AX5079" s="75"/>
      <c r="AY5079" s="94"/>
      <c r="AZ5079" s="75"/>
      <c r="BA5079" s="75"/>
    </row>
    <row r="5080" spans="48:53">
      <c r="AV5080" s="203"/>
      <c r="AW5080" s="75"/>
      <c r="AX5080" s="75"/>
      <c r="AY5080" s="94"/>
      <c r="AZ5080" s="75"/>
      <c r="BA5080" s="75"/>
    </row>
    <row r="5081" spans="48:53">
      <c r="AV5081" s="203"/>
      <c r="AW5081" s="75"/>
      <c r="AX5081" s="75"/>
      <c r="AY5081" s="94"/>
      <c r="AZ5081" s="75"/>
      <c r="BA5081" s="75"/>
    </row>
    <row r="5082" spans="48:53">
      <c r="AV5082" s="203"/>
      <c r="AW5082" s="75"/>
      <c r="AX5082" s="75"/>
      <c r="AY5082" s="94"/>
      <c r="AZ5082" s="75"/>
      <c r="BA5082" s="75"/>
    </row>
    <row r="5083" spans="48:53">
      <c r="AV5083" s="203"/>
      <c r="AW5083" s="75"/>
      <c r="AX5083" s="75"/>
      <c r="AY5083" s="94"/>
      <c r="AZ5083" s="75"/>
      <c r="BA5083" s="75"/>
    </row>
    <row r="5084" spans="48:53">
      <c r="AV5084" s="203"/>
      <c r="AW5084" s="75"/>
      <c r="AX5084" s="75"/>
      <c r="AY5084" s="94"/>
      <c r="AZ5084" s="75"/>
      <c r="BA5084" s="75"/>
    </row>
    <row r="5085" spans="48:53">
      <c r="AV5085" s="203"/>
      <c r="AW5085" s="75"/>
      <c r="AX5085" s="75"/>
      <c r="AY5085" s="94"/>
      <c r="AZ5085" s="75"/>
      <c r="BA5085" s="75"/>
    </row>
    <row r="5086" spans="48:53">
      <c r="AV5086" s="203"/>
      <c r="AW5086" s="75"/>
      <c r="AX5086" s="75"/>
      <c r="AY5086" s="94"/>
      <c r="AZ5086" s="75"/>
      <c r="BA5086" s="75"/>
    </row>
    <row r="5087" spans="48:53">
      <c r="AV5087" s="203"/>
      <c r="AW5087" s="75"/>
      <c r="AX5087" s="75"/>
      <c r="AY5087" s="94"/>
      <c r="AZ5087" s="75"/>
      <c r="BA5087" s="75"/>
    </row>
    <row r="5088" spans="48:53">
      <c r="AV5088" s="203"/>
      <c r="AW5088" s="75"/>
      <c r="AX5088" s="75"/>
      <c r="AY5088" s="94"/>
      <c r="AZ5088" s="75"/>
      <c r="BA5088" s="75"/>
    </row>
    <row r="5089" spans="48:53">
      <c r="AV5089" s="203"/>
      <c r="AW5089" s="75"/>
      <c r="AX5089" s="75"/>
      <c r="AY5089" s="94"/>
      <c r="AZ5089" s="75"/>
      <c r="BA5089" s="75"/>
    </row>
    <row r="5090" spans="48:53">
      <c r="AV5090" s="203"/>
      <c r="AW5090" s="75"/>
      <c r="AX5090" s="75"/>
      <c r="AY5090" s="94"/>
      <c r="AZ5090" s="75"/>
      <c r="BA5090" s="75"/>
    </row>
    <row r="5091" spans="48:53">
      <c r="AV5091" s="203"/>
      <c r="AW5091" s="75"/>
      <c r="AX5091" s="75"/>
      <c r="AY5091" s="94"/>
      <c r="AZ5091" s="75"/>
      <c r="BA5091" s="75"/>
    </row>
    <row r="5092" spans="48:53">
      <c r="AV5092" s="203"/>
      <c r="AW5092" s="75"/>
      <c r="AX5092" s="75"/>
      <c r="AY5092" s="94"/>
      <c r="AZ5092" s="75"/>
      <c r="BA5092" s="75"/>
    </row>
    <row r="5093" spans="48:53">
      <c r="AV5093" s="203"/>
      <c r="AW5093" s="75"/>
      <c r="AX5093" s="75"/>
      <c r="AY5093" s="94"/>
      <c r="AZ5093" s="75"/>
      <c r="BA5093" s="75"/>
    </row>
    <row r="5094" spans="48:53">
      <c r="AV5094" s="203"/>
      <c r="AW5094" s="75"/>
      <c r="AX5094" s="75"/>
      <c r="AY5094" s="94"/>
      <c r="AZ5094" s="75"/>
      <c r="BA5094" s="75"/>
    </row>
    <row r="5095" spans="48:53">
      <c r="AV5095" s="203"/>
      <c r="AW5095" s="75"/>
      <c r="AX5095" s="75"/>
      <c r="AY5095" s="94"/>
      <c r="AZ5095" s="75"/>
      <c r="BA5095" s="75"/>
    </row>
    <row r="5096" spans="48:53">
      <c r="AV5096" s="203"/>
      <c r="AW5096" s="75"/>
      <c r="AX5096" s="75"/>
      <c r="AY5096" s="94"/>
      <c r="AZ5096" s="75"/>
      <c r="BA5096" s="75"/>
    </row>
    <row r="5097" spans="48:53">
      <c r="AV5097" s="203"/>
      <c r="AW5097" s="75"/>
      <c r="AX5097" s="75"/>
      <c r="AY5097" s="94"/>
      <c r="AZ5097" s="75"/>
      <c r="BA5097" s="75"/>
    </row>
    <row r="5098" spans="48:53">
      <c r="AV5098" s="203"/>
      <c r="AW5098" s="75"/>
      <c r="AX5098" s="75"/>
      <c r="AY5098" s="94"/>
      <c r="AZ5098" s="75"/>
      <c r="BA5098" s="75"/>
    </row>
    <row r="5099" spans="48:53">
      <c r="AV5099" s="203"/>
      <c r="AW5099" s="75"/>
      <c r="AX5099" s="75"/>
      <c r="AY5099" s="94"/>
      <c r="AZ5099" s="75"/>
      <c r="BA5099" s="75"/>
    </row>
    <row r="5100" spans="48:53">
      <c r="AV5100" s="203"/>
      <c r="AW5100" s="75"/>
      <c r="AX5100" s="75"/>
      <c r="AY5100" s="94"/>
      <c r="AZ5100" s="75"/>
      <c r="BA5100" s="75"/>
    </row>
    <row r="5101" spans="48:53">
      <c r="AV5101" s="203"/>
      <c r="AW5101" s="75"/>
      <c r="AX5101" s="75"/>
      <c r="AY5101" s="94"/>
      <c r="AZ5101" s="75"/>
      <c r="BA5101" s="75"/>
    </row>
    <row r="5102" spans="48:53">
      <c r="AV5102" s="203"/>
      <c r="AW5102" s="75"/>
      <c r="AX5102" s="75"/>
      <c r="AY5102" s="94"/>
      <c r="AZ5102" s="75"/>
      <c r="BA5102" s="75"/>
    </row>
    <row r="5103" spans="48:53">
      <c r="AV5103" s="203"/>
      <c r="AW5103" s="75"/>
      <c r="AX5103" s="75"/>
      <c r="AY5103" s="94"/>
      <c r="AZ5103" s="75"/>
      <c r="BA5103" s="75"/>
    </row>
    <row r="5104" spans="48:53">
      <c r="AV5104" s="203"/>
      <c r="AW5104" s="75"/>
      <c r="AX5104" s="75"/>
      <c r="AY5104" s="94"/>
      <c r="AZ5104" s="75"/>
      <c r="BA5104" s="75"/>
    </row>
    <row r="5105" spans="48:53">
      <c r="AV5105" s="203"/>
      <c r="AW5105" s="75"/>
      <c r="AX5105" s="75"/>
      <c r="AY5105" s="94"/>
      <c r="AZ5105" s="75"/>
      <c r="BA5105" s="75"/>
    </row>
    <row r="5106" spans="48:53">
      <c r="AV5106" s="203"/>
      <c r="AW5106" s="75"/>
      <c r="AX5106" s="75"/>
      <c r="AY5106" s="94"/>
      <c r="AZ5106" s="75"/>
      <c r="BA5106" s="75"/>
    </row>
    <row r="5107" spans="48:53">
      <c r="AV5107" s="203"/>
      <c r="AW5107" s="75"/>
      <c r="AX5107" s="75"/>
      <c r="AY5107" s="94"/>
      <c r="AZ5107" s="75"/>
      <c r="BA5107" s="75"/>
    </row>
    <row r="5108" spans="48:53">
      <c r="AV5108" s="203"/>
      <c r="AW5108" s="75"/>
      <c r="AX5108" s="75"/>
      <c r="AY5108" s="94"/>
      <c r="AZ5108" s="75"/>
      <c r="BA5108" s="75"/>
    </row>
    <row r="5109" spans="48:53">
      <c r="AV5109" s="203"/>
      <c r="AW5109" s="75"/>
      <c r="AX5109" s="75"/>
      <c r="AY5109" s="94"/>
      <c r="AZ5109" s="75"/>
      <c r="BA5109" s="75"/>
    </row>
    <row r="5110" spans="48:53">
      <c r="AV5110" s="203"/>
      <c r="AW5110" s="75"/>
      <c r="AX5110" s="75"/>
      <c r="AY5110" s="94"/>
      <c r="AZ5110" s="75"/>
      <c r="BA5110" s="75"/>
    </row>
    <row r="5111" spans="48:53">
      <c r="AV5111" s="203"/>
      <c r="AW5111" s="75"/>
      <c r="AX5111" s="75"/>
      <c r="AY5111" s="94"/>
      <c r="AZ5111" s="75"/>
      <c r="BA5111" s="75"/>
    </row>
    <row r="5112" spans="48:53">
      <c r="AV5112" s="203"/>
      <c r="AW5112" s="75"/>
      <c r="AX5112" s="75"/>
      <c r="AY5112" s="94"/>
      <c r="AZ5112" s="75"/>
      <c r="BA5112" s="75"/>
    </row>
    <row r="5113" spans="48:53">
      <c r="AV5113" s="203"/>
      <c r="AW5113" s="75"/>
      <c r="AX5113" s="75"/>
      <c r="AY5113" s="94"/>
      <c r="AZ5113" s="75"/>
      <c r="BA5113" s="75"/>
    </row>
    <row r="5114" spans="48:53">
      <c r="AV5114" s="203"/>
      <c r="AW5114" s="75"/>
      <c r="AX5114" s="75"/>
      <c r="AY5114" s="94"/>
      <c r="AZ5114" s="75"/>
      <c r="BA5114" s="75"/>
    </row>
    <row r="5115" spans="48:53">
      <c r="AV5115" s="203"/>
      <c r="AW5115" s="75"/>
      <c r="AX5115" s="75"/>
      <c r="AY5115" s="94"/>
      <c r="AZ5115" s="75"/>
      <c r="BA5115" s="75"/>
    </row>
    <row r="5116" spans="48:53">
      <c r="AV5116" s="203"/>
      <c r="AW5116" s="75"/>
      <c r="AX5116" s="75"/>
      <c r="AY5116" s="94"/>
      <c r="AZ5116" s="75"/>
      <c r="BA5116" s="75"/>
    </row>
    <row r="5117" spans="48:53">
      <c r="AV5117" s="203"/>
      <c r="AW5117" s="75"/>
      <c r="AX5117" s="75"/>
      <c r="AY5117" s="94"/>
      <c r="AZ5117" s="75"/>
      <c r="BA5117" s="75"/>
    </row>
    <row r="5118" spans="48:53">
      <c r="AV5118" s="203"/>
      <c r="AW5118" s="75"/>
      <c r="AX5118" s="75"/>
      <c r="AY5118" s="94"/>
      <c r="AZ5118" s="75"/>
      <c r="BA5118" s="75"/>
    </row>
    <row r="5119" spans="48:53">
      <c r="AV5119" s="203"/>
      <c r="AW5119" s="75"/>
      <c r="AX5119" s="75"/>
      <c r="AY5119" s="94"/>
      <c r="AZ5119" s="75"/>
      <c r="BA5119" s="75"/>
    </row>
    <row r="5120" spans="48:53">
      <c r="AV5120" s="203"/>
      <c r="AW5120" s="75"/>
      <c r="AX5120" s="75"/>
      <c r="AY5120" s="94"/>
      <c r="AZ5120" s="75"/>
      <c r="BA5120" s="75"/>
    </row>
    <row r="5121" spans="48:53">
      <c r="AV5121" s="203"/>
      <c r="AW5121" s="75"/>
      <c r="AX5121" s="75"/>
      <c r="AY5121" s="94"/>
      <c r="AZ5121" s="75"/>
      <c r="BA5121" s="75"/>
    </row>
    <row r="5122" spans="48:53">
      <c r="AV5122" s="203"/>
      <c r="AW5122" s="75"/>
      <c r="AX5122" s="75"/>
      <c r="AY5122" s="94"/>
      <c r="AZ5122" s="75"/>
      <c r="BA5122" s="75"/>
    </row>
    <row r="5123" spans="48:53">
      <c r="AV5123" s="203"/>
      <c r="AW5123" s="75"/>
      <c r="AX5123" s="75"/>
      <c r="AY5123" s="94"/>
      <c r="AZ5123" s="75"/>
      <c r="BA5123" s="75"/>
    </row>
    <row r="5124" spans="48:53">
      <c r="AV5124" s="203"/>
      <c r="AW5124" s="75"/>
      <c r="AX5124" s="75"/>
      <c r="AY5124" s="94"/>
      <c r="AZ5124" s="75"/>
      <c r="BA5124" s="75"/>
    </row>
    <row r="5125" spans="48:53">
      <c r="AV5125" s="203"/>
      <c r="AW5125" s="75"/>
      <c r="AX5125" s="75"/>
      <c r="AY5125" s="94"/>
      <c r="AZ5125" s="75"/>
      <c r="BA5125" s="75"/>
    </row>
    <row r="5126" spans="48:53">
      <c r="AV5126" s="203"/>
      <c r="AW5126" s="75"/>
      <c r="AX5126" s="75"/>
      <c r="AY5126" s="94"/>
      <c r="AZ5126" s="75"/>
      <c r="BA5126" s="75"/>
    </row>
    <row r="5127" spans="48:53">
      <c r="AV5127" s="203"/>
      <c r="AW5127" s="75"/>
      <c r="AX5127" s="75"/>
      <c r="AY5127" s="94"/>
      <c r="AZ5127" s="75"/>
      <c r="BA5127" s="75"/>
    </row>
    <row r="5128" spans="48:53">
      <c r="AV5128" s="203"/>
      <c r="AW5128" s="75"/>
      <c r="AX5128" s="75"/>
      <c r="AY5128" s="94"/>
      <c r="AZ5128" s="75"/>
      <c r="BA5128" s="75"/>
    </row>
    <row r="5129" spans="48:53">
      <c r="AV5129" s="203"/>
      <c r="AW5129" s="75"/>
      <c r="AX5129" s="75"/>
      <c r="AY5129" s="94"/>
      <c r="AZ5129" s="75"/>
      <c r="BA5129" s="75"/>
    </row>
    <row r="5130" spans="48:53">
      <c r="AV5130" s="203"/>
      <c r="AW5130" s="75"/>
      <c r="AX5130" s="75"/>
      <c r="AY5130" s="94"/>
      <c r="AZ5130" s="75"/>
      <c r="BA5130" s="75"/>
    </row>
    <row r="5131" spans="48:53">
      <c r="AV5131" s="203"/>
      <c r="AW5131" s="75"/>
      <c r="AX5131" s="75"/>
      <c r="AY5131" s="94"/>
      <c r="AZ5131" s="75"/>
      <c r="BA5131" s="75"/>
    </row>
    <row r="5132" spans="48:53">
      <c r="AV5132" s="203"/>
      <c r="AW5132" s="75"/>
      <c r="AX5132" s="75"/>
      <c r="AY5132" s="94"/>
      <c r="AZ5132" s="75"/>
      <c r="BA5132" s="75"/>
    </row>
    <row r="5133" spans="48:53">
      <c r="AV5133" s="203"/>
      <c r="AW5133" s="75"/>
      <c r="AX5133" s="75"/>
      <c r="AY5133" s="94"/>
      <c r="AZ5133" s="75"/>
      <c r="BA5133" s="75"/>
    </row>
    <row r="5134" spans="48:53">
      <c r="AV5134" s="203"/>
      <c r="AW5134" s="75"/>
      <c r="AX5134" s="75"/>
      <c r="AY5134" s="94"/>
      <c r="AZ5134" s="75"/>
      <c r="BA5134" s="75"/>
    </row>
    <row r="5135" spans="48:53">
      <c r="AV5135" s="203"/>
      <c r="AW5135" s="75"/>
      <c r="AX5135" s="75"/>
      <c r="AY5135" s="94"/>
      <c r="AZ5135" s="75"/>
      <c r="BA5135" s="75"/>
    </row>
    <row r="5136" spans="48:53">
      <c r="AV5136" s="203"/>
      <c r="AW5136" s="75"/>
      <c r="AX5136" s="75"/>
      <c r="AY5136" s="94"/>
      <c r="AZ5136" s="75"/>
      <c r="BA5136" s="75"/>
    </row>
    <row r="5137" spans="48:53">
      <c r="AV5137" s="203"/>
      <c r="AW5137" s="75"/>
      <c r="AX5137" s="75"/>
      <c r="AY5137" s="94"/>
      <c r="AZ5137" s="75"/>
      <c r="BA5137" s="75"/>
    </row>
    <row r="5138" spans="48:53">
      <c r="AV5138" s="203"/>
      <c r="AW5138" s="75"/>
      <c r="AX5138" s="75"/>
      <c r="AY5138" s="94"/>
      <c r="AZ5138" s="75"/>
      <c r="BA5138" s="75"/>
    </row>
    <row r="5139" spans="48:53">
      <c r="AV5139" s="203"/>
      <c r="AW5139" s="75"/>
      <c r="AX5139" s="75"/>
      <c r="AY5139" s="94"/>
      <c r="AZ5139" s="75"/>
      <c r="BA5139" s="75"/>
    </row>
    <row r="5140" spans="48:53">
      <c r="AV5140" s="203"/>
      <c r="AW5140" s="75"/>
      <c r="AX5140" s="75"/>
      <c r="AY5140" s="94"/>
      <c r="AZ5140" s="75"/>
      <c r="BA5140" s="75"/>
    </row>
    <row r="5141" spans="48:53">
      <c r="AV5141" s="203"/>
      <c r="AW5141" s="75"/>
      <c r="AX5141" s="75"/>
      <c r="AY5141" s="94"/>
      <c r="AZ5141" s="75"/>
      <c r="BA5141" s="75"/>
    </row>
    <row r="5142" spans="48:53">
      <c r="AV5142" s="203"/>
      <c r="AW5142" s="75"/>
      <c r="AX5142" s="75"/>
      <c r="AY5142" s="94"/>
      <c r="AZ5142" s="75"/>
      <c r="BA5142" s="75"/>
    </row>
    <row r="5143" spans="48:53">
      <c r="AV5143" s="203"/>
      <c r="AW5143" s="75"/>
      <c r="AX5143" s="75"/>
      <c r="AY5143" s="94"/>
      <c r="AZ5143" s="75"/>
      <c r="BA5143" s="75"/>
    </row>
    <row r="5144" spans="48:53">
      <c r="AV5144" s="203"/>
      <c r="AW5144" s="75"/>
      <c r="AX5144" s="75"/>
      <c r="AY5144" s="94"/>
      <c r="AZ5144" s="75"/>
      <c r="BA5144" s="75"/>
    </row>
    <row r="5145" spans="48:53">
      <c r="AV5145" s="203"/>
      <c r="AW5145" s="75"/>
      <c r="AX5145" s="75"/>
      <c r="AY5145" s="94"/>
      <c r="AZ5145" s="75"/>
      <c r="BA5145" s="75"/>
    </row>
    <row r="5146" spans="48:53">
      <c r="AV5146" s="203"/>
      <c r="AW5146" s="75"/>
      <c r="AX5146" s="75"/>
      <c r="AY5146" s="94"/>
      <c r="AZ5146" s="75"/>
      <c r="BA5146" s="75"/>
    </row>
    <row r="5147" spans="48:53">
      <c r="AV5147" s="203"/>
      <c r="AW5147" s="75"/>
      <c r="AX5147" s="75"/>
      <c r="AY5147" s="94"/>
      <c r="AZ5147" s="75"/>
      <c r="BA5147" s="75"/>
    </row>
    <row r="5148" spans="48:53">
      <c r="AV5148" s="203"/>
      <c r="AW5148" s="75"/>
      <c r="AX5148" s="75"/>
      <c r="AY5148" s="94"/>
      <c r="AZ5148" s="75"/>
      <c r="BA5148" s="75"/>
    </row>
    <row r="5149" spans="48:53">
      <c r="AV5149" s="203"/>
      <c r="AW5149" s="75"/>
      <c r="AX5149" s="75"/>
      <c r="AY5149" s="94"/>
      <c r="AZ5149" s="75"/>
      <c r="BA5149" s="75"/>
    </row>
    <row r="5150" spans="48:53">
      <c r="AV5150" s="203"/>
      <c r="AW5150" s="75"/>
      <c r="AX5150" s="75"/>
      <c r="AY5150" s="94"/>
      <c r="AZ5150" s="75"/>
      <c r="BA5150" s="75"/>
    </row>
    <row r="5151" spans="48:53">
      <c r="AV5151" s="203"/>
      <c r="AW5151" s="75"/>
      <c r="AX5151" s="75"/>
      <c r="AY5151" s="94"/>
      <c r="AZ5151" s="75"/>
      <c r="BA5151" s="75"/>
    </row>
    <row r="5152" spans="48:53">
      <c r="AV5152" s="203"/>
      <c r="AW5152" s="75"/>
      <c r="AX5152" s="75"/>
      <c r="AY5152" s="94"/>
      <c r="AZ5152" s="75"/>
      <c r="BA5152" s="75"/>
    </row>
    <row r="5153" spans="48:53">
      <c r="AV5153" s="203"/>
      <c r="AW5153" s="75"/>
      <c r="AX5153" s="75"/>
      <c r="AY5153" s="94"/>
      <c r="AZ5153" s="75"/>
      <c r="BA5153" s="75"/>
    </row>
    <row r="5154" spans="48:53">
      <c r="AV5154" s="203"/>
      <c r="AW5154" s="75"/>
      <c r="AX5154" s="75"/>
      <c r="AY5154" s="94"/>
      <c r="AZ5154" s="75"/>
      <c r="BA5154" s="75"/>
    </row>
    <row r="5155" spans="48:53">
      <c r="AV5155" s="203"/>
      <c r="AW5155" s="75"/>
      <c r="AX5155" s="75"/>
      <c r="AY5155" s="94"/>
      <c r="AZ5155" s="75"/>
      <c r="BA5155" s="75"/>
    </row>
    <row r="5156" spans="48:53">
      <c r="AV5156" s="203"/>
      <c r="AW5156" s="75"/>
      <c r="AX5156" s="75"/>
      <c r="AY5156" s="94"/>
      <c r="AZ5156" s="75"/>
      <c r="BA5156" s="75"/>
    </row>
    <row r="5157" spans="48:53">
      <c r="AV5157" s="203"/>
      <c r="AW5157" s="75"/>
      <c r="AX5157" s="75"/>
      <c r="AY5157" s="94"/>
      <c r="AZ5157" s="75"/>
      <c r="BA5157" s="75"/>
    </row>
    <row r="5158" spans="48:53">
      <c r="AV5158" s="203"/>
      <c r="AW5158" s="75"/>
      <c r="AX5158" s="75"/>
      <c r="AY5158" s="94"/>
      <c r="AZ5158" s="75"/>
      <c r="BA5158" s="75"/>
    </row>
    <row r="5159" spans="48:53">
      <c r="AV5159" s="203"/>
      <c r="AW5159" s="75"/>
      <c r="AX5159" s="75"/>
      <c r="AY5159" s="94"/>
      <c r="AZ5159" s="75"/>
      <c r="BA5159" s="75"/>
    </row>
    <row r="5160" spans="48:53">
      <c r="AV5160" s="203"/>
      <c r="AW5160" s="75"/>
      <c r="AX5160" s="75"/>
      <c r="AY5160" s="94"/>
      <c r="AZ5160" s="75"/>
      <c r="BA5160" s="75"/>
    </row>
    <row r="5161" spans="48:53">
      <c r="AV5161" s="203"/>
      <c r="AW5161" s="75"/>
      <c r="AX5161" s="75"/>
      <c r="AY5161" s="94"/>
      <c r="AZ5161" s="75"/>
      <c r="BA5161" s="75"/>
    </row>
    <row r="5162" spans="48:53">
      <c r="AV5162" s="203"/>
      <c r="AW5162" s="75"/>
      <c r="AX5162" s="75"/>
      <c r="AY5162" s="94"/>
      <c r="AZ5162" s="75"/>
      <c r="BA5162" s="75"/>
    </row>
    <row r="5163" spans="48:53">
      <c r="AV5163" s="203"/>
      <c r="AW5163" s="75"/>
      <c r="AX5163" s="75"/>
      <c r="AY5163" s="94"/>
      <c r="AZ5163" s="75"/>
      <c r="BA5163" s="75"/>
    </row>
    <row r="5164" spans="48:53">
      <c r="AV5164" s="203"/>
      <c r="AW5164" s="75"/>
      <c r="AX5164" s="75"/>
      <c r="AY5164" s="94"/>
      <c r="AZ5164" s="75"/>
      <c r="BA5164" s="75"/>
    </row>
    <row r="5165" spans="48:53">
      <c r="AV5165" s="203"/>
      <c r="AW5165" s="75"/>
      <c r="AX5165" s="75"/>
      <c r="AY5165" s="94"/>
      <c r="AZ5165" s="75"/>
      <c r="BA5165" s="75"/>
    </row>
    <row r="5166" spans="48:53">
      <c r="AV5166" s="203"/>
      <c r="AW5166" s="75"/>
      <c r="AX5166" s="75"/>
      <c r="AY5166" s="94"/>
      <c r="AZ5166" s="75"/>
      <c r="BA5166" s="75"/>
    </row>
    <row r="5167" spans="48:53">
      <c r="AV5167" s="203"/>
      <c r="AW5167" s="75"/>
      <c r="AX5167" s="75"/>
      <c r="AY5167" s="94"/>
      <c r="AZ5167" s="75"/>
      <c r="BA5167" s="75"/>
    </row>
    <row r="5168" spans="48:53">
      <c r="AV5168" s="203"/>
      <c r="AW5168" s="75"/>
      <c r="AX5168" s="75"/>
      <c r="AY5168" s="94"/>
      <c r="AZ5168" s="75"/>
      <c r="BA5168" s="75"/>
    </row>
    <row r="5169" spans="48:53">
      <c r="AV5169" s="203"/>
      <c r="AW5169" s="75"/>
      <c r="AX5169" s="75"/>
      <c r="AY5169" s="94"/>
      <c r="AZ5169" s="75"/>
      <c r="BA5169" s="75"/>
    </row>
    <row r="5170" spans="48:53">
      <c r="AV5170" s="203"/>
      <c r="AW5170" s="75"/>
      <c r="AX5170" s="75"/>
      <c r="AY5170" s="94"/>
      <c r="AZ5170" s="75"/>
      <c r="BA5170" s="75"/>
    </row>
    <row r="5171" spans="48:53">
      <c r="AV5171" s="203"/>
      <c r="AW5171" s="75"/>
      <c r="AX5171" s="75"/>
      <c r="AY5171" s="94"/>
      <c r="AZ5171" s="75"/>
      <c r="BA5171" s="75"/>
    </row>
    <row r="5172" spans="48:53">
      <c r="AV5172" s="203"/>
      <c r="AW5172" s="75"/>
      <c r="AX5172" s="75"/>
      <c r="AY5172" s="94"/>
      <c r="AZ5172" s="75"/>
      <c r="BA5172" s="75"/>
    </row>
    <row r="5173" spans="48:53">
      <c r="AV5173" s="203"/>
      <c r="AW5173" s="75"/>
      <c r="AX5173" s="75"/>
      <c r="AY5173" s="94"/>
      <c r="AZ5173" s="75"/>
      <c r="BA5173" s="75"/>
    </row>
    <row r="5174" spans="48:53">
      <c r="AV5174" s="203"/>
      <c r="AW5174" s="75"/>
      <c r="AX5174" s="75"/>
      <c r="AY5174" s="94"/>
      <c r="AZ5174" s="75"/>
      <c r="BA5174" s="75"/>
    </row>
    <row r="5175" spans="48:53">
      <c r="AV5175" s="203"/>
      <c r="AW5175" s="75"/>
      <c r="AX5175" s="75"/>
      <c r="AY5175" s="94"/>
      <c r="AZ5175" s="75"/>
      <c r="BA5175" s="75"/>
    </row>
    <row r="5176" spans="48:53">
      <c r="AV5176" s="203"/>
      <c r="AW5176" s="75"/>
      <c r="AX5176" s="75"/>
      <c r="AY5176" s="94"/>
      <c r="AZ5176" s="75"/>
      <c r="BA5176" s="75"/>
    </row>
    <row r="5177" spans="48:53">
      <c r="AV5177" s="203"/>
      <c r="AW5177" s="75"/>
      <c r="AX5177" s="75"/>
      <c r="AY5177" s="94"/>
      <c r="AZ5177" s="75"/>
      <c r="BA5177" s="75"/>
    </row>
    <row r="5178" spans="48:53">
      <c r="AV5178" s="203"/>
      <c r="AW5178" s="75"/>
      <c r="AX5178" s="75"/>
      <c r="AY5178" s="94"/>
      <c r="AZ5178" s="75"/>
      <c r="BA5178" s="75"/>
    </row>
    <row r="5179" spans="48:53">
      <c r="AV5179" s="203"/>
      <c r="AW5179" s="75"/>
      <c r="AX5179" s="75"/>
      <c r="AY5179" s="94"/>
      <c r="AZ5179" s="75"/>
      <c r="BA5179" s="75"/>
    </row>
    <row r="5180" spans="48:53">
      <c r="AV5180" s="203"/>
      <c r="AW5180" s="75"/>
      <c r="AX5180" s="75"/>
      <c r="AY5180" s="94"/>
      <c r="AZ5180" s="75"/>
      <c r="BA5180" s="75"/>
    </row>
    <row r="5181" spans="48:53">
      <c r="AV5181" s="203"/>
      <c r="AW5181" s="75"/>
      <c r="AX5181" s="75"/>
      <c r="AY5181" s="94"/>
      <c r="AZ5181" s="75"/>
      <c r="BA5181" s="75"/>
    </row>
    <row r="5182" spans="48:53">
      <c r="AV5182" s="203"/>
      <c r="AW5182" s="75"/>
      <c r="AX5182" s="75"/>
      <c r="AY5182" s="94"/>
      <c r="AZ5182" s="75"/>
      <c r="BA5182" s="75"/>
    </row>
    <row r="5183" spans="48:53">
      <c r="AV5183" s="203"/>
      <c r="AW5183" s="75"/>
      <c r="AX5183" s="75"/>
      <c r="AY5183" s="94"/>
      <c r="AZ5183" s="75"/>
      <c r="BA5183" s="75"/>
    </row>
    <row r="5184" spans="48:53">
      <c r="AV5184" s="203"/>
      <c r="AW5184" s="75"/>
      <c r="AX5184" s="75"/>
      <c r="AY5184" s="94"/>
      <c r="AZ5184" s="75"/>
      <c r="BA5184" s="75"/>
    </row>
    <row r="5185" spans="48:53">
      <c r="AV5185" s="203"/>
      <c r="AW5185" s="75"/>
      <c r="AX5185" s="75"/>
      <c r="AY5185" s="94"/>
      <c r="AZ5185" s="75"/>
      <c r="BA5185" s="75"/>
    </row>
    <row r="5186" spans="48:53">
      <c r="AV5186" s="203"/>
      <c r="AW5186" s="75"/>
      <c r="AX5186" s="75"/>
      <c r="AY5186" s="94"/>
      <c r="AZ5186" s="75"/>
      <c r="BA5186" s="75"/>
    </row>
    <row r="5187" spans="48:53">
      <c r="AV5187" s="203"/>
      <c r="AW5187" s="75"/>
      <c r="AX5187" s="75"/>
      <c r="AY5187" s="94"/>
      <c r="AZ5187" s="75"/>
      <c r="BA5187" s="75"/>
    </row>
    <row r="5188" spans="48:53">
      <c r="AV5188" s="203"/>
      <c r="AW5188" s="75"/>
      <c r="AX5188" s="75"/>
      <c r="AY5188" s="94"/>
      <c r="AZ5188" s="75"/>
      <c r="BA5188" s="75"/>
    </row>
    <row r="5189" spans="48:53">
      <c r="AV5189" s="203"/>
      <c r="AW5189" s="75"/>
      <c r="AX5189" s="75"/>
      <c r="AY5189" s="94"/>
      <c r="AZ5189" s="75"/>
      <c r="BA5189" s="75"/>
    </row>
    <row r="5190" spans="48:53">
      <c r="AV5190" s="203"/>
      <c r="AW5190" s="75"/>
      <c r="AX5190" s="75"/>
      <c r="AY5190" s="94"/>
      <c r="AZ5190" s="75"/>
      <c r="BA5190" s="75"/>
    </row>
    <row r="5191" spans="48:53">
      <c r="AV5191" s="203"/>
      <c r="AW5191" s="75"/>
      <c r="AX5191" s="75"/>
      <c r="AY5191" s="94"/>
      <c r="AZ5191" s="75"/>
      <c r="BA5191" s="75"/>
    </row>
    <row r="5192" spans="48:53">
      <c r="AV5192" s="203"/>
      <c r="AW5192" s="75"/>
      <c r="AX5192" s="75"/>
      <c r="AY5192" s="94"/>
      <c r="AZ5192" s="75"/>
      <c r="BA5192" s="75"/>
    </row>
    <row r="5193" spans="48:53">
      <c r="AV5193" s="203"/>
      <c r="AW5193" s="75"/>
      <c r="AX5193" s="75"/>
      <c r="AY5193" s="94"/>
      <c r="AZ5193" s="75"/>
      <c r="BA5193" s="75"/>
    </row>
    <row r="5194" spans="48:53">
      <c r="AV5194" s="203"/>
      <c r="AW5194" s="75"/>
      <c r="AX5194" s="75"/>
      <c r="AY5194" s="94"/>
      <c r="AZ5194" s="75"/>
      <c r="BA5194" s="75"/>
    </row>
    <row r="5195" spans="48:53">
      <c r="AV5195" s="203"/>
      <c r="AW5195" s="75"/>
      <c r="AX5195" s="75"/>
      <c r="AY5195" s="94"/>
      <c r="AZ5195" s="75"/>
      <c r="BA5195" s="75"/>
    </row>
    <row r="5196" spans="48:53">
      <c r="AV5196" s="203"/>
      <c r="AW5196" s="75"/>
      <c r="AX5196" s="75"/>
      <c r="AY5196" s="94"/>
      <c r="AZ5196" s="75"/>
      <c r="BA5196" s="75"/>
    </row>
    <row r="5197" spans="48:53">
      <c r="AV5197" s="203"/>
      <c r="AW5197" s="75"/>
      <c r="AX5197" s="75"/>
      <c r="AY5197" s="94"/>
      <c r="AZ5197" s="75"/>
      <c r="BA5197" s="75"/>
    </row>
    <row r="5198" spans="48:53">
      <c r="AV5198" s="203"/>
      <c r="AW5198" s="75"/>
      <c r="AX5198" s="75"/>
      <c r="AY5198" s="94"/>
      <c r="AZ5198" s="75"/>
      <c r="BA5198" s="75"/>
    </row>
    <row r="5199" spans="48:53">
      <c r="AV5199" s="203"/>
      <c r="AW5199" s="75"/>
      <c r="AX5199" s="75"/>
      <c r="AY5199" s="94"/>
      <c r="AZ5199" s="75"/>
      <c r="BA5199" s="75"/>
    </row>
    <row r="5200" spans="48:53">
      <c r="AV5200" s="203"/>
      <c r="AW5200" s="75"/>
      <c r="AX5200" s="75"/>
      <c r="AY5200" s="94"/>
      <c r="AZ5200" s="75"/>
      <c r="BA5200" s="75"/>
    </row>
    <row r="5201" spans="48:53">
      <c r="AV5201" s="203"/>
      <c r="AW5201" s="75"/>
      <c r="AX5201" s="75"/>
      <c r="AY5201" s="94"/>
      <c r="AZ5201" s="75"/>
      <c r="BA5201" s="75"/>
    </row>
    <row r="5202" spans="48:53">
      <c r="AV5202" s="203"/>
      <c r="AW5202" s="75"/>
      <c r="AX5202" s="75"/>
      <c r="AY5202" s="94"/>
      <c r="AZ5202" s="75"/>
      <c r="BA5202" s="75"/>
    </row>
    <row r="5203" spans="48:53">
      <c r="AV5203" s="203"/>
      <c r="AW5203" s="75"/>
      <c r="AX5203" s="75"/>
      <c r="AY5203" s="94"/>
      <c r="AZ5203" s="75"/>
      <c r="BA5203" s="75"/>
    </row>
    <row r="5204" spans="48:53">
      <c r="AV5204" s="203"/>
      <c r="AW5204" s="75"/>
      <c r="AX5204" s="75"/>
      <c r="AY5204" s="94"/>
      <c r="AZ5204" s="75"/>
      <c r="BA5204" s="75"/>
    </row>
    <row r="5205" spans="48:53">
      <c r="AV5205" s="203"/>
      <c r="AW5205" s="75"/>
      <c r="AX5205" s="75"/>
      <c r="AY5205" s="94"/>
      <c r="AZ5205" s="75"/>
      <c r="BA5205" s="75"/>
    </row>
    <row r="5206" spans="48:53">
      <c r="AV5206" s="203"/>
      <c r="AW5206" s="75"/>
      <c r="AX5206" s="75"/>
      <c r="AY5206" s="94"/>
      <c r="AZ5206" s="75"/>
      <c r="BA5206" s="75"/>
    </row>
    <row r="5207" spans="48:53">
      <c r="AV5207" s="203"/>
      <c r="AW5207" s="75"/>
      <c r="AX5207" s="75"/>
      <c r="AY5207" s="94"/>
      <c r="AZ5207" s="75"/>
      <c r="BA5207" s="75"/>
    </row>
    <row r="5208" spans="48:53">
      <c r="AV5208" s="203"/>
      <c r="AW5208" s="75"/>
      <c r="AX5208" s="75"/>
      <c r="AY5208" s="94"/>
      <c r="AZ5208" s="75"/>
      <c r="BA5208" s="75"/>
    </row>
    <row r="5209" spans="48:53">
      <c r="AV5209" s="203"/>
      <c r="AW5209" s="75"/>
      <c r="AX5209" s="75"/>
      <c r="AY5209" s="94"/>
      <c r="AZ5209" s="75"/>
      <c r="BA5209" s="75"/>
    </row>
    <row r="5210" spans="48:53">
      <c r="AV5210" s="203"/>
      <c r="AW5210" s="75"/>
      <c r="AX5210" s="75"/>
      <c r="AY5210" s="94"/>
      <c r="AZ5210" s="75"/>
      <c r="BA5210" s="75"/>
    </row>
    <row r="5211" spans="48:53">
      <c r="AV5211" s="203"/>
      <c r="AW5211" s="75"/>
      <c r="AX5211" s="75"/>
      <c r="AY5211" s="94"/>
      <c r="AZ5211" s="75"/>
      <c r="BA5211" s="75"/>
    </row>
    <row r="5212" spans="48:53">
      <c r="AV5212" s="203"/>
      <c r="AW5212" s="75"/>
      <c r="AX5212" s="75"/>
      <c r="AY5212" s="94"/>
      <c r="AZ5212" s="75"/>
      <c r="BA5212" s="75"/>
    </row>
    <row r="5213" spans="48:53">
      <c r="AV5213" s="203"/>
      <c r="AW5213" s="75"/>
      <c r="AX5213" s="75"/>
      <c r="AY5213" s="94"/>
      <c r="AZ5213" s="75"/>
      <c r="BA5213" s="75"/>
    </row>
    <row r="5214" spans="48:53">
      <c r="AV5214" s="203"/>
      <c r="AW5214" s="75"/>
      <c r="AX5214" s="75"/>
      <c r="AY5214" s="94"/>
      <c r="AZ5214" s="75"/>
      <c r="BA5214" s="75"/>
    </row>
    <row r="5215" spans="48:53">
      <c r="AV5215" s="203"/>
      <c r="AW5215" s="75"/>
      <c r="AX5215" s="75"/>
      <c r="AY5215" s="94"/>
      <c r="AZ5215" s="75"/>
      <c r="BA5215" s="75"/>
    </row>
    <row r="5216" spans="48:53">
      <c r="AV5216" s="203"/>
      <c r="AW5216" s="75"/>
      <c r="AX5216" s="75"/>
      <c r="AY5216" s="94"/>
      <c r="AZ5216" s="75"/>
      <c r="BA5216" s="75"/>
    </row>
    <row r="5217" spans="48:53">
      <c r="AV5217" s="203"/>
      <c r="AW5217" s="75"/>
      <c r="AX5217" s="75"/>
      <c r="AY5217" s="94"/>
      <c r="AZ5217" s="75"/>
      <c r="BA5217" s="75"/>
    </row>
    <row r="5218" spans="48:53">
      <c r="AV5218" s="203"/>
      <c r="AW5218" s="75"/>
      <c r="AX5218" s="75"/>
      <c r="AY5218" s="94"/>
      <c r="AZ5218" s="75"/>
      <c r="BA5218" s="75"/>
    </row>
    <row r="5219" spans="48:53">
      <c r="AV5219" s="203"/>
      <c r="AW5219" s="75"/>
      <c r="AX5219" s="75"/>
      <c r="AY5219" s="94"/>
      <c r="AZ5219" s="75"/>
      <c r="BA5219" s="75"/>
    </row>
    <row r="5220" spans="48:53">
      <c r="AV5220" s="203"/>
      <c r="AW5220" s="75"/>
      <c r="AX5220" s="75"/>
      <c r="AY5220" s="94"/>
      <c r="AZ5220" s="75"/>
      <c r="BA5220" s="75"/>
    </row>
    <row r="5221" spans="48:53">
      <c r="AV5221" s="203"/>
      <c r="AW5221" s="75"/>
      <c r="AX5221" s="75"/>
      <c r="AY5221" s="94"/>
      <c r="AZ5221" s="75"/>
      <c r="BA5221" s="75"/>
    </row>
    <row r="5222" spans="48:53">
      <c r="AV5222" s="203"/>
      <c r="AW5222" s="75"/>
      <c r="AX5222" s="75"/>
      <c r="AY5222" s="94"/>
      <c r="AZ5222" s="75"/>
      <c r="BA5222" s="75"/>
    </row>
    <row r="5223" spans="48:53">
      <c r="AV5223" s="203"/>
      <c r="AW5223" s="75"/>
      <c r="AX5223" s="75"/>
      <c r="AY5223" s="94"/>
      <c r="AZ5223" s="75"/>
      <c r="BA5223" s="75"/>
    </row>
    <row r="5224" spans="48:53">
      <c r="AV5224" s="203"/>
      <c r="AW5224" s="75"/>
      <c r="AX5224" s="75"/>
      <c r="AY5224" s="94"/>
      <c r="AZ5224" s="75"/>
      <c r="BA5224" s="75"/>
    </row>
    <row r="5225" spans="48:53">
      <c r="AV5225" s="203"/>
      <c r="AW5225" s="75"/>
      <c r="AX5225" s="75"/>
      <c r="AY5225" s="94"/>
      <c r="AZ5225" s="75"/>
      <c r="BA5225" s="75"/>
    </row>
    <row r="5226" spans="48:53">
      <c r="AV5226" s="203"/>
      <c r="AW5226" s="75"/>
      <c r="AX5226" s="75"/>
      <c r="AY5226" s="94"/>
      <c r="AZ5226" s="75"/>
      <c r="BA5226" s="75"/>
    </row>
    <row r="5227" spans="48:53">
      <c r="AV5227" s="203"/>
      <c r="AW5227" s="75"/>
      <c r="AX5227" s="75"/>
      <c r="AY5227" s="94"/>
      <c r="AZ5227" s="75"/>
      <c r="BA5227" s="75"/>
    </row>
    <row r="5228" spans="48:53">
      <c r="AV5228" s="203"/>
      <c r="AW5228" s="75"/>
      <c r="AX5228" s="75"/>
      <c r="AY5228" s="94"/>
      <c r="AZ5228" s="75"/>
      <c r="BA5228" s="75"/>
    </row>
    <row r="5229" spans="48:53">
      <c r="AV5229" s="203"/>
      <c r="AW5229" s="75"/>
      <c r="AX5229" s="75"/>
      <c r="AY5229" s="94"/>
      <c r="AZ5229" s="75"/>
      <c r="BA5229" s="75"/>
    </row>
    <row r="5230" spans="48:53">
      <c r="AV5230" s="203"/>
      <c r="AW5230" s="75"/>
      <c r="AX5230" s="75"/>
      <c r="AY5230" s="94"/>
      <c r="AZ5230" s="75"/>
      <c r="BA5230" s="75"/>
    </row>
    <row r="5231" spans="48:53">
      <c r="AV5231" s="203"/>
      <c r="AW5231" s="75"/>
      <c r="AX5231" s="75"/>
      <c r="AY5231" s="94"/>
      <c r="AZ5231" s="75"/>
      <c r="BA5231" s="75"/>
    </row>
    <row r="5232" spans="48:53">
      <c r="AV5232" s="203"/>
      <c r="AW5232" s="75"/>
      <c r="AX5232" s="75"/>
      <c r="AY5232" s="94"/>
      <c r="AZ5232" s="75"/>
      <c r="BA5232" s="75"/>
    </row>
    <row r="5233" spans="48:53">
      <c r="AV5233" s="203"/>
      <c r="AW5233" s="75"/>
      <c r="AX5233" s="75"/>
      <c r="AY5233" s="94"/>
      <c r="AZ5233" s="75"/>
      <c r="BA5233" s="75"/>
    </row>
    <row r="5234" spans="48:53">
      <c r="AV5234" s="203"/>
      <c r="AW5234" s="75"/>
      <c r="AX5234" s="75"/>
      <c r="AY5234" s="94"/>
      <c r="AZ5234" s="75"/>
      <c r="BA5234" s="75"/>
    </row>
    <row r="5235" spans="48:53">
      <c r="AV5235" s="203"/>
      <c r="AW5235" s="75"/>
      <c r="AX5235" s="75"/>
      <c r="AY5235" s="94"/>
      <c r="AZ5235" s="75"/>
      <c r="BA5235" s="75"/>
    </row>
    <row r="5236" spans="48:53">
      <c r="AV5236" s="203"/>
      <c r="AW5236" s="75"/>
      <c r="AX5236" s="75"/>
      <c r="AY5236" s="94"/>
      <c r="AZ5236" s="75"/>
      <c r="BA5236" s="75"/>
    </row>
    <row r="5237" spans="48:53">
      <c r="AV5237" s="203"/>
      <c r="AW5237" s="75"/>
      <c r="AX5237" s="75"/>
      <c r="AY5237" s="94"/>
      <c r="AZ5237" s="75"/>
      <c r="BA5237" s="75"/>
    </row>
    <row r="5238" spans="48:53">
      <c r="AV5238" s="203"/>
      <c r="AW5238" s="75"/>
      <c r="AX5238" s="75"/>
      <c r="AY5238" s="94"/>
      <c r="AZ5238" s="75"/>
      <c r="BA5238" s="75"/>
    </row>
    <row r="5239" spans="48:53">
      <c r="AV5239" s="203"/>
      <c r="AW5239" s="75"/>
      <c r="AX5239" s="75"/>
      <c r="AY5239" s="94"/>
      <c r="AZ5239" s="75"/>
      <c r="BA5239" s="75"/>
    </row>
    <row r="5240" spans="48:53">
      <c r="AV5240" s="203"/>
      <c r="AW5240" s="75"/>
      <c r="AX5240" s="75"/>
      <c r="AY5240" s="94"/>
      <c r="AZ5240" s="75"/>
      <c r="BA5240" s="75"/>
    </row>
    <row r="5241" spans="48:53">
      <c r="AV5241" s="203"/>
      <c r="AW5241" s="75"/>
      <c r="AX5241" s="75"/>
      <c r="AY5241" s="94"/>
      <c r="AZ5241" s="75"/>
      <c r="BA5241" s="75"/>
    </row>
    <row r="5242" spans="48:53">
      <c r="AV5242" s="203"/>
      <c r="AW5242" s="75"/>
      <c r="AX5242" s="75"/>
      <c r="AY5242" s="94"/>
      <c r="AZ5242" s="75"/>
      <c r="BA5242" s="75"/>
    </row>
    <row r="5243" spans="48:53">
      <c r="AV5243" s="203"/>
      <c r="AW5243" s="75"/>
      <c r="AX5243" s="75"/>
      <c r="AY5243" s="94"/>
      <c r="AZ5243" s="75"/>
      <c r="BA5243" s="75"/>
    </row>
    <row r="5244" spans="48:53">
      <c r="AV5244" s="203"/>
      <c r="AW5244" s="75"/>
      <c r="AX5244" s="75"/>
      <c r="AY5244" s="94"/>
      <c r="AZ5244" s="75"/>
      <c r="BA5244" s="75"/>
    </row>
    <row r="5245" spans="48:53">
      <c r="AV5245" s="203"/>
      <c r="AW5245" s="75"/>
      <c r="AX5245" s="75"/>
      <c r="AY5245" s="94"/>
      <c r="AZ5245" s="75"/>
      <c r="BA5245" s="75"/>
    </row>
    <row r="5246" spans="48:53">
      <c r="AV5246" s="203"/>
      <c r="AW5246" s="75"/>
      <c r="AX5246" s="75"/>
      <c r="AY5246" s="94"/>
      <c r="AZ5246" s="75"/>
      <c r="BA5246" s="75"/>
    </row>
    <row r="5247" spans="48:53">
      <c r="AV5247" s="203"/>
      <c r="AW5247" s="75"/>
      <c r="AX5247" s="75"/>
      <c r="AY5247" s="94"/>
      <c r="AZ5247" s="75"/>
      <c r="BA5247" s="75"/>
    </row>
    <row r="5248" spans="48:53">
      <c r="AV5248" s="203"/>
      <c r="AW5248" s="75"/>
      <c r="AX5248" s="75"/>
      <c r="AY5248" s="94"/>
      <c r="AZ5248" s="75"/>
      <c r="BA5248" s="75"/>
    </row>
    <row r="5249" spans="48:53">
      <c r="AV5249" s="203"/>
      <c r="AW5249" s="75"/>
      <c r="AX5249" s="75"/>
      <c r="AY5249" s="94"/>
      <c r="AZ5249" s="75"/>
      <c r="BA5249" s="75"/>
    </row>
    <row r="5250" spans="48:53">
      <c r="AV5250" s="203"/>
      <c r="AW5250" s="75"/>
      <c r="AX5250" s="75"/>
      <c r="AY5250" s="94"/>
      <c r="AZ5250" s="75"/>
      <c r="BA5250" s="75"/>
    </row>
    <row r="5251" spans="48:53">
      <c r="AV5251" s="203"/>
      <c r="AW5251" s="75"/>
      <c r="AX5251" s="75"/>
      <c r="AY5251" s="94"/>
      <c r="AZ5251" s="75"/>
      <c r="BA5251" s="75"/>
    </row>
    <row r="5252" spans="48:53">
      <c r="AV5252" s="203"/>
      <c r="AW5252" s="75"/>
      <c r="AX5252" s="75"/>
      <c r="AY5252" s="94"/>
      <c r="AZ5252" s="75"/>
      <c r="BA5252" s="75"/>
    </row>
    <row r="5253" spans="48:53">
      <c r="AV5253" s="203"/>
      <c r="AW5253" s="75"/>
      <c r="AX5253" s="75"/>
      <c r="AY5253" s="94"/>
      <c r="AZ5253" s="75"/>
      <c r="BA5253" s="75"/>
    </row>
    <row r="5254" spans="48:53">
      <c r="AV5254" s="203"/>
      <c r="AW5254" s="75"/>
      <c r="AX5254" s="75"/>
      <c r="AY5254" s="94"/>
      <c r="AZ5254" s="75"/>
      <c r="BA5254" s="75"/>
    </row>
    <row r="5255" spans="48:53">
      <c r="AV5255" s="203"/>
      <c r="AW5255" s="75"/>
      <c r="AX5255" s="75"/>
      <c r="AY5255" s="94"/>
      <c r="AZ5255" s="75"/>
      <c r="BA5255" s="75"/>
    </row>
    <row r="5256" spans="48:53">
      <c r="AV5256" s="203"/>
      <c r="AW5256" s="75"/>
      <c r="AX5256" s="75"/>
      <c r="AY5256" s="94"/>
      <c r="AZ5256" s="75"/>
      <c r="BA5256" s="75"/>
    </row>
    <row r="5257" spans="48:53">
      <c r="AV5257" s="203"/>
      <c r="AW5257" s="75"/>
      <c r="AX5257" s="75"/>
      <c r="AY5257" s="94"/>
      <c r="AZ5257" s="75"/>
      <c r="BA5257" s="75"/>
    </row>
    <row r="5258" spans="48:53">
      <c r="AV5258" s="203"/>
      <c r="AW5258" s="75"/>
      <c r="AX5258" s="75"/>
      <c r="AY5258" s="94"/>
      <c r="AZ5258" s="75"/>
      <c r="BA5258" s="75"/>
    </row>
    <row r="5259" spans="48:53">
      <c r="AV5259" s="203"/>
      <c r="AW5259" s="75"/>
      <c r="AX5259" s="75"/>
      <c r="AY5259" s="94"/>
      <c r="AZ5259" s="75"/>
      <c r="BA5259" s="75"/>
    </row>
    <row r="5260" spans="48:53">
      <c r="AV5260" s="203"/>
      <c r="AW5260" s="75"/>
      <c r="AX5260" s="75"/>
      <c r="AY5260" s="94"/>
      <c r="AZ5260" s="75"/>
      <c r="BA5260" s="75"/>
    </row>
    <row r="5261" spans="48:53">
      <c r="AV5261" s="203"/>
      <c r="AW5261" s="75"/>
      <c r="AX5261" s="75"/>
      <c r="AY5261" s="94"/>
      <c r="AZ5261" s="75"/>
      <c r="BA5261" s="75"/>
    </row>
    <row r="5262" spans="48:53">
      <c r="AV5262" s="203"/>
      <c r="AW5262" s="75"/>
      <c r="AX5262" s="75"/>
      <c r="AY5262" s="94"/>
      <c r="AZ5262" s="75"/>
      <c r="BA5262" s="75"/>
    </row>
    <row r="5263" spans="48:53">
      <c r="AV5263" s="203"/>
      <c r="AW5263" s="75"/>
      <c r="AX5263" s="75"/>
      <c r="AY5263" s="94"/>
      <c r="AZ5263" s="75"/>
      <c r="BA5263" s="75"/>
    </row>
    <row r="5264" spans="48:53">
      <c r="AV5264" s="203"/>
      <c r="AW5264" s="75"/>
      <c r="AX5264" s="75"/>
      <c r="AY5264" s="94"/>
      <c r="AZ5264" s="75"/>
      <c r="BA5264" s="75"/>
    </row>
    <row r="5265" spans="48:53">
      <c r="AV5265" s="203"/>
      <c r="AW5265" s="75"/>
      <c r="AX5265" s="75"/>
      <c r="AY5265" s="94"/>
      <c r="AZ5265" s="75"/>
      <c r="BA5265" s="75"/>
    </row>
    <row r="5266" spans="48:53">
      <c r="AV5266" s="203"/>
      <c r="AW5266" s="75"/>
      <c r="AX5266" s="75"/>
      <c r="AY5266" s="94"/>
      <c r="AZ5266" s="75"/>
      <c r="BA5266" s="75"/>
    </row>
    <row r="5267" spans="48:53">
      <c r="AV5267" s="203"/>
      <c r="AW5267" s="75"/>
      <c r="AX5267" s="75"/>
      <c r="AY5267" s="94"/>
      <c r="AZ5267" s="75"/>
      <c r="BA5267" s="75"/>
    </row>
    <row r="5268" spans="48:53">
      <c r="AV5268" s="203"/>
      <c r="AW5268" s="75"/>
      <c r="AX5268" s="75"/>
      <c r="AY5268" s="94"/>
      <c r="AZ5268" s="75"/>
      <c r="BA5268" s="75"/>
    </row>
    <row r="5269" spans="48:53">
      <c r="AV5269" s="203"/>
      <c r="AW5269" s="75"/>
      <c r="AX5269" s="75"/>
      <c r="AY5269" s="94"/>
      <c r="AZ5269" s="75"/>
      <c r="BA5269" s="75"/>
    </row>
    <row r="5270" spans="48:53">
      <c r="AV5270" s="203"/>
      <c r="AW5270" s="75"/>
      <c r="AX5270" s="75"/>
      <c r="AY5270" s="94"/>
      <c r="AZ5270" s="75"/>
      <c r="BA5270" s="75"/>
    </row>
    <row r="5271" spans="48:53">
      <c r="AV5271" s="203"/>
      <c r="AW5271" s="75"/>
      <c r="AX5271" s="75"/>
      <c r="AY5271" s="94"/>
      <c r="AZ5271" s="75"/>
      <c r="BA5271" s="75"/>
    </row>
    <row r="5272" spans="48:53">
      <c r="AV5272" s="203"/>
      <c r="AW5272" s="75"/>
      <c r="AX5272" s="75"/>
      <c r="AY5272" s="94"/>
      <c r="AZ5272" s="75"/>
      <c r="BA5272" s="75"/>
    </row>
    <row r="5273" spans="48:53">
      <c r="AV5273" s="203"/>
      <c r="AW5273" s="75"/>
      <c r="AX5273" s="75"/>
      <c r="AY5273" s="94"/>
      <c r="AZ5273" s="75"/>
      <c r="BA5273" s="75"/>
    </row>
    <row r="5274" spans="48:53">
      <c r="AV5274" s="203"/>
      <c r="AW5274" s="75"/>
      <c r="AX5274" s="75"/>
      <c r="AY5274" s="94"/>
      <c r="AZ5274" s="75"/>
      <c r="BA5274" s="75"/>
    </row>
    <row r="5275" spans="48:53">
      <c r="AV5275" s="203"/>
      <c r="AW5275" s="75"/>
      <c r="AX5275" s="75"/>
      <c r="AY5275" s="94"/>
      <c r="AZ5275" s="75"/>
      <c r="BA5275" s="75"/>
    </row>
    <row r="5276" spans="48:53">
      <c r="AV5276" s="203"/>
      <c r="AW5276" s="75"/>
      <c r="AX5276" s="75"/>
      <c r="AY5276" s="94"/>
      <c r="AZ5276" s="75"/>
      <c r="BA5276" s="75"/>
    </row>
    <row r="5277" spans="48:53">
      <c r="AV5277" s="203"/>
      <c r="AW5277" s="75"/>
      <c r="AX5277" s="75"/>
      <c r="AY5277" s="94"/>
      <c r="AZ5277" s="75"/>
      <c r="BA5277" s="75"/>
    </row>
    <row r="5278" spans="48:53">
      <c r="AV5278" s="203"/>
      <c r="AW5278" s="75"/>
      <c r="AX5278" s="75"/>
      <c r="AY5278" s="94"/>
      <c r="AZ5278" s="75"/>
      <c r="BA5278" s="75"/>
    </row>
    <row r="5279" spans="48:53">
      <c r="AV5279" s="203"/>
      <c r="AW5279" s="75"/>
      <c r="AX5279" s="75"/>
      <c r="AY5279" s="94"/>
      <c r="AZ5279" s="75"/>
      <c r="BA5279" s="75"/>
    </row>
    <row r="5280" spans="48:53">
      <c r="AV5280" s="203"/>
      <c r="AW5280" s="75"/>
      <c r="AX5280" s="75"/>
      <c r="AY5280" s="94"/>
      <c r="AZ5280" s="75"/>
      <c r="BA5280" s="75"/>
    </row>
    <row r="5281" spans="48:53">
      <c r="AV5281" s="203"/>
      <c r="AW5281" s="75"/>
      <c r="AX5281" s="75"/>
      <c r="AY5281" s="94"/>
      <c r="AZ5281" s="75"/>
      <c r="BA5281" s="75"/>
    </row>
    <row r="5282" spans="48:53">
      <c r="AV5282" s="203"/>
      <c r="AW5282" s="75"/>
      <c r="AX5282" s="75"/>
      <c r="AY5282" s="94"/>
      <c r="AZ5282" s="75"/>
      <c r="BA5282" s="75"/>
    </row>
    <row r="5283" spans="48:53">
      <c r="AV5283" s="203"/>
      <c r="AW5283" s="75"/>
      <c r="AX5283" s="75"/>
      <c r="AY5283" s="94"/>
      <c r="AZ5283" s="75"/>
      <c r="BA5283" s="75"/>
    </row>
    <row r="5284" spans="48:53">
      <c r="AV5284" s="203"/>
      <c r="AW5284" s="75"/>
      <c r="AX5284" s="75"/>
      <c r="AY5284" s="94"/>
      <c r="AZ5284" s="75"/>
      <c r="BA5284" s="75"/>
    </row>
    <row r="5285" spans="48:53">
      <c r="AV5285" s="203"/>
      <c r="AW5285" s="75"/>
      <c r="AX5285" s="75"/>
      <c r="AY5285" s="94"/>
      <c r="AZ5285" s="75"/>
      <c r="BA5285" s="75"/>
    </row>
    <row r="5286" spans="48:53">
      <c r="AV5286" s="203"/>
      <c r="AW5286" s="75"/>
      <c r="AX5286" s="75"/>
      <c r="AY5286" s="94"/>
      <c r="AZ5286" s="75"/>
      <c r="BA5286" s="75"/>
    </row>
    <row r="5287" spans="48:53">
      <c r="AV5287" s="203"/>
      <c r="AW5287" s="75"/>
      <c r="AX5287" s="75"/>
      <c r="AY5287" s="94"/>
      <c r="AZ5287" s="75"/>
      <c r="BA5287" s="75"/>
    </row>
    <row r="5288" spans="48:53">
      <c r="AV5288" s="203"/>
      <c r="AW5288" s="75"/>
      <c r="AX5288" s="75"/>
      <c r="AY5288" s="94"/>
      <c r="AZ5288" s="75"/>
      <c r="BA5288" s="75"/>
    </row>
    <row r="5289" spans="48:53">
      <c r="AV5289" s="203"/>
      <c r="AW5289" s="75"/>
      <c r="AX5289" s="75"/>
      <c r="AY5289" s="94"/>
      <c r="AZ5289" s="75"/>
      <c r="BA5289" s="75"/>
    </row>
    <row r="5290" spans="48:53">
      <c r="AV5290" s="203"/>
      <c r="AW5290" s="75"/>
      <c r="AX5290" s="75"/>
      <c r="AY5290" s="94"/>
      <c r="AZ5290" s="75"/>
      <c r="BA5290" s="75"/>
    </row>
    <row r="5291" spans="48:53">
      <c r="AV5291" s="203"/>
      <c r="AW5291" s="75"/>
      <c r="AX5291" s="75"/>
      <c r="AY5291" s="94"/>
      <c r="AZ5291" s="75"/>
      <c r="BA5291" s="75"/>
    </row>
    <row r="5292" spans="48:53">
      <c r="AV5292" s="203"/>
      <c r="AW5292" s="75"/>
      <c r="AX5292" s="75"/>
      <c r="AY5292" s="94"/>
      <c r="AZ5292" s="75"/>
      <c r="BA5292" s="75"/>
    </row>
    <row r="5293" spans="48:53">
      <c r="AV5293" s="203"/>
      <c r="AW5293" s="75"/>
      <c r="AX5293" s="75"/>
      <c r="AY5293" s="94"/>
      <c r="AZ5293" s="75"/>
      <c r="BA5293" s="75"/>
    </row>
    <row r="5294" spans="48:53">
      <c r="AV5294" s="203"/>
      <c r="AW5294" s="75"/>
      <c r="AX5294" s="75"/>
      <c r="AY5294" s="94"/>
      <c r="AZ5294" s="75"/>
      <c r="BA5294" s="75"/>
    </row>
    <row r="5295" spans="48:53">
      <c r="AV5295" s="203"/>
      <c r="AW5295" s="75"/>
      <c r="AX5295" s="75"/>
      <c r="AY5295" s="94"/>
      <c r="AZ5295" s="75"/>
      <c r="BA5295" s="75"/>
    </row>
    <row r="5296" spans="48:53">
      <c r="AV5296" s="203"/>
      <c r="AW5296" s="75"/>
      <c r="AX5296" s="75"/>
      <c r="AY5296" s="94"/>
      <c r="AZ5296" s="75"/>
      <c r="BA5296" s="75"/>
    </row>
    <row r="5297" spans="48:53">
      <c r="AV5297" s="203"/>
      <c r="AW5297" s="75"/>
      <c r="AX5297" s="75"/>
      <c r="AY5297" s="94"/>
      <c r="AZ5297" s="75"/>
      <c r="BA5297" s="75"/>
    </row>
    <row r="5298" spans="48:53">
      <c r="AV5298" s="203"/>
      <c r="AW5298" s="75"/>
      <c r="AX5298" s="75"/>
      <c r="AY5298" s="94"/>
      <c r="AZ5298" s="75"/>
      <c r="BA5298" s="75"/>
    </row>
    <row r="5299" spans="48:53">
      <c r="AV5299" s="203"/>
      <c r="AW5299" s="75"/>
      <c r="AX5299" s="75"/>
      <c r="AY5299" s="94"/>
      <c r="AZ5299" s="75"/>
      <c r="BA5299" s="75"/>
    </row>
    <row r="5300" spans="48:53">
      <c r="AV5300" s="203"/>
      <c r="AW5300" s="75"/>
      <c r="AX5300" s="75"/>
      <c r="AY5300" s="94"/>
      <c r="AZ5300" s="75"/>
      <c r="BA5300" s="75"/>
    </row>
    <row r="5301" spans="48:53">
      <c r="AV5301" s="203"/>
      <c r="AW5301" s="75"/>
      <c r="AX5301" s="75"/>
      <c r="AY5301" s="94"/>
      <c r="AZ5301" s="75"/>
      <c r="BA5301" s="75"/>
    </row>
    <row r="5302" spans="48:53">
      <c r="AV5302" s="203"/>
      <c r="AW5302" s="75"/>
      <c r="AX5302" s="75"/>
      <c r="AY5302" s="94"/>
      <c r="AZ5302" s="75"/>
      <c r="BA5302" s="75"/>
    </row>
    <row r="5303" spans="48:53">
      <c r="AV5303" s="203"/>
      <c r="AW5303" s="75"/>
      <c r="AX5303" s="75"/>
      <c r="AY5303" s="94"/>
      <c r="AZ5303" s="75"/>
      <c r="BA5303" s="75"/>
    </row>
    <row r="5304" spans="48:53">
      <c r="AV5304" s="203"/>
      <c r="AW5304" s="75"/>
      <c r="AX5304" s="75"/>
      <c r="AY5304" s="94"/>
      <c r="AZ5304" s="75"/>
      <c r="BA5304" s="75"/>
    </row>
    <row r="5305" spans="48:53">
      <c r="AV5305" s="203"/>
      <c r="AW5305" s="75"/>
      <c r="AX5305" s="75"/>
      <c r="AY5305" s="94"/>
      <c r="AZ5305" s="75"/>
      <c r="BA5305" s="75"/>
    </row>
    <row r="5306" spans="48:53">
      <c r="AV5306" s="203"/>
      <c r="AW5306" s="75"/>
      <c r="AX5306" s="75"/>
      <c r="AY5306" s="94"/>
      <c r="AZ5306" s="75"/>
      <c r="BA5306" s="75"/>
    </row>
    <row r="5307" spans="48:53">
      <c r="AV5307" s="203"/>
      <c r="AW5307" s="75"/>
      <c r="AX5307" s="75"/>
      <c r="AY5307" s="94"/>
      <c r="AZ5307" s="75"/>
      <c r="BA5307" s="75"/>
    </row>
    <row r="5308" spans="48:53">
      <c r="AV5308" s="203"/>
      <c r="AW5308" s="75"/>
      <c r="AX5308" s="75"/>
      <c r="AY5308" s="94"/>
      <c r="AZ5308" s="75"/>
      <c r="BA5308" s="75"/>
    </row>
    <row r="5309" spans="48:53">
      <c r="AV5309" s="203"/>
      <c r="AW5309" s="75"/>
      <c r="AX5309" s="75"/>
      <c r="AY5309" s="94"/>
      <c r="AZ5309" s="75"/>
      <c r="BA5309" s="75"/>
    </row>
    <row r="5310" spans="48:53">
      <c r="AV5310" s="203"/>
      <c r="AW5310" s="75"/>
      <c r="AX5310" s="75"/>
      <c r="AY5310" s="94"/>
      <c r="AZ5310" s="75"/>
      <c r="BA5310" s="75"/>
    </row>
    <row r="5311" spans="48:53">
      <c r="AV5311" s="203"/>
      <c r="AW5311" s="75"/>
      <c r="AX5311" s="75"/>
      <c r="AY5311" s="94"/>
      <c r="AZ5311" s="75"/>
      <c r="BA5311" s="75"/>
    </row>
    <row r="5312" spans="48:53">
      <c r="AV5312" s="203"/>
      <c r="AW5312" s="75"/>
      <c r="AX5312" s="75"/>
      <c r="AY5312" s="94"/>
      <c r="AZ5312" s="75"/>
      <c r="BA5312" s="75"/>
    </row>
    <row r="5313" spans="48:53">
      <c r="AV5313" s="203"/>
      <c r="AW5313" s="75"/>
      <c r="AX5313" s="75"/>
      <c r="AY5313" s="94"/>
      <c r="AZ5313" s="75"/>
      <c r="BA5313" s="75"/>
    </row>
    <row r="5314" spans="48:53">
      <c r="AV5314" s="203"/>
      <c r="AW5314" s="75"/>
      <c r="AX5314" s="75"/>
      <c r="AY5314" s="94"/>
      <c r="AZ5314" s="75"/>
      <c r="BA5314" s="75"/>
    </row>
    <row r="5315" spans="48:53">
      <c r="AV5315" s="203"/>
      <c r="AW5315" s="75"/>
      <c r="AX5315" s="75"/>
      <c r="AY5315" s="94"/>
      <c r="AZ5315" s="75"/>
      <c r="BA5315" s="75"/>
    </row>
    <row r="5316" spans="48:53">
      <c r="AV5316" s="203"/>
      <c r="AW5316" s="75"/>
      <c r="AX5316" s="75"/>
      <c r="AY5316" s="94"/>
      <c r="AZ5316" s="75"/>
      <c r="BA5316" s="75"/>
    </row>
    <row r="5317" spans="48:53">
      <c r="AV5317" s="203"/>
      <c r="AW5317" s="75"/>
      <c r="AX5317" s="75"/>
      <c r="AY5317" s="94"/>
      <c r="AZ5317" s="75"/>
      <c r="BA5317" s="75"/>
    </row>
    <row r="5318" spans="48:53">
      <c r="AV5318" s="203"/>
      <c r="AW5318" s="75"/>
      <c r="AX5318" s="75"/>
      <c r="AY5318" s="94"/>
      <c r="AZ5318" s="75"/>
      <c r="BA5318" s="75"/>
    </row>
    <row r="5319" spans="48:53">
      <c r="AV5319" s="203"/>
      <c r="AW5319" s="75"/>
      <c r="AX5319" s="75"/>
      <c r="AY5319" s="94"/>
      <c r="AZ5319" s="75"/>
      <c r="BA5319" s="75"/>
    </row>
    <row r="5320" spans="48:53">
      <c r="AV5320" s="203"/>
      <c r="AW5320" s="75"/>
      <c r="AX5320" s="75"/>
      <c r="AY5320" s="94"/>
      <c r="AZ5320" s="75"/>
      <c r="BA5320" s="75"/>
    </row>
    <row r="5321" spans="48:53">
      <c r="AV5321" s="203"/>
      <c r="AW5321" s="75"/>
      <c r="AX5321" s="75"/>
      <c r="AY5321" s="94"/>
      <c r="AZ5321" s="75"/>
      <c r="BA5321" s="75"/>
    </row>
    <row r="5322" spans="48:53">
      <c r="AV5322" s="203"/>
      <c r="AW5322" s="75"/>
      <c r="AX5322" s="75"/>
      <c r="AY5322" s="94"/>
      <c r="AZ5322" s="75"/>
      <c r="BA5322" s="75"/>
    </row>
    <row r="5323" spans="48:53">
      <c r="AV5323" s="203"/>
      <c r="AW5323" s="75"/>
      <c r="AX5323" s="75"/>
      <c r="AY5323" s="94"/>
      <c r="AZ5323" s="75"/>
      <c r="BA5323" s="75"/>
    </row>
    <row r="5324" spans="48:53">
      <c r="AV5324" s="203"/>
      <c r="AW5324" s="75"/>
      <c r="AX5324" s="75"/>
      <c r="AY5324" s="94"/>
      <c r="AZ5324" s="75"/>
      <c r="BA5324" s="75"/>
    </row>
    <row r="5325" spans="48:53">
      <c r="AV5325" s="203"/>
      <c r="AW5325" s="75"/>
      <c r="AX5325" s="75"/>
      <c r="AY5325" s="94"/>
      <c r="AZ5325" s="75"/>
      <c r="BA5325" s="75"/>
    </row>
    <row r="5326" spans="48:53">
      <c r="AV5326" s="203"/>
      <c r="AW5326" s="75"/>
      <c r="AX5326" s="75"/>
      <c r="AY5326" s="94"/>
      <c r="AZ5326" s="75"/>
      <c r="BA5326" s="75"/>
    </row>
    <row r="5327" spans="48:53">
      <c r="AV5327" s="203"/>
      <c r="AW5327" s="75"/>
      <c r="AX5327" s="75"/>
      <c r="AY5327" s="94"/>
      <c r="AZ5327" s="75"/>
      <c r="BA5327" s="75"/>
    </row>
    <row r="5328" spans="48:53">
      <c r="AV5328" s="203"/>
      <c r="AW5328" s="75"/>
      <c r="AX5328" s="75"/>
      <c r="AY5328" s="94"/>
      <c r="AZ5328" s="75"/>
      <c r="BA5328" s="75"/>
    </row>
    <row r="5329" spans="48:53">
      <c r="AV5329" s="203"/>
      <c r="AW5329" s="75"/>
      <c r="AX5329" s="75"/>
      <c r="AY5329" s="94"/>
      <c r="AZ5329" s="75"/>
      <c r="BA5329" s="75"/>
    </row>
    <row r="5330" spans="48:53">
      <c r="AV5330" s="203"/>
      <c r="AW5330" s="75"/>
      <c r="AX5330" s="75"/>
      <c r="AY5330" s="94"/>
      <c r="AZ5330" s="75"/>
      <c r="BA5330" s="75"/>
    </row>
    <row r="5331" spans="48:53">
      <c r="AV5331" s="203"/>
      <c r="AW5331" s="75"/>
      <c r="AX5331" s="75"/>
      <c r="AY5331" s="94"/>
      <c r="AZ5331" s="75"/>
      <c r="BA5331" s="75"/>
    </row>
    <row r="5332" spans="48:53">
      <c r="AV5332" s="203"/>
      <c r="AW5332" s="75"/>
      <c r="AX5332" s="75"/>
      <c r="AY5332" s="94"/>
      <c r="AZ5332" s="75"/>
      <c r="BA5332" s="75"/>
    </row>
    <row r="5333" spans="48:53">
      <c r="AV5333" s="203"/>
      <c r="AW5333" s="75"/>
      <c r="AX5333" s="75"/>
      <c r="AY5333" s="94"/>
      <c r="AZ5333" s="75"/>
      <c r="BA5333" s="75"/>
    </row>
    <row r="5334" spans="48:53">
      <c r="AV5334" s="203"/>
      <c r="AW5334" s="75"/>
      <c r="AX5334" s="75"/>
      <c r="AY5334" s="94"/>
      <c r="AZ5334" s="75"/>
      <c r="BA5334" s="75"/>
    </row>
    <row r="5335" spans="48:53">
      <c r="AV5335" s="203"/>
      <c r="AW5335" s="75"/>
      <c r="AX5335" s="75"/>
      <c r="AY5335" s="94"/>
      <c r="AZ5335" s="75"/>
      <c r="BA5335" s="75"/>
    </row>
    <row r="5336" spans="48:53">
      <c r="AV5336" s="203"/>
      <c r="AW5336" s="75"/>
      <c r="AX5336" s="75"/>
      <c r="AY5336" s="94"/>
      <c r="AZ5336" s="75"/>
      <c r="BA5336" s="75"/>
    </row>
    <row r="5337" spans="48:53">
      <c r="AV5337" s="203"/>
      <c r="AW5337" s="75"/>
      <c r="AX5337" s="75"/>
      <c r="AY5337" s="94"/>
      <c r="AZ5337" s="75"/>
      <c r="BA5337" s="75"/>
    </row>
    <row r="5338" spans="48:53">
      <c r="AV5338" s="203"/>
      <c r="AW5338" s="75"/>
      <c r="AX5338" s="75"/>
      <c r="AY5338" s="94"/>
      <c r="AZ5338" s="75"/>
      <c r="BA5338" s="75"/>
    </row>
    <row r="5339" spans="48:53">
      <c r="AV5339" s="203"/>
      <c r="AW5339" s="75"/>
      <c r="AX5339" s="75"/>
      <c r="AY5339" s="94"/>
      <c r="AZ5339" s="75"/>
      <c r="BA5339" s="75"/>
    </row>
    <row r="5340" spans="48:53">
      <c r="AV5340" s="203"/>
      <c r="AW5340" s="75"/>
      <c r="AX5340" s="75"/>
      <c r="AY5340" s="94"/>
      <c r="AZ5340" s="75"/>
      <c r="BA5340" s="75"/>
    </row>
    <row r="5341" spans="48:53">
      <c r="AV5341" s="203"/>
      <c r="AW5341" s="75"/>
      <c r="AX5341" s="75"/>
      <c r="AY5341" s="94"/>
      <c r="AZ5341" s="75"/>
      <c r="BA5341" s="75"/>
    </row>
    <row r="5342" spans="48:53">
      <c r="AV5342" s="203"/>
      <c r="AW5342" s="75"/>
      <c r="AX5342" s="75"/>
      <c r="AY5342" s="94"/>
      <c r="AZ5342" s="75"/>
      <c r="BA5342" s="75"/>
    </row>
    <row r="5343" spans="48:53">
      <c r="AV5343" s="203"/>
      <c r="AW5343" s="75"/>
      <c r="AX5343" s="75"/>
      <c r="AY5343" s="94"/>
      <c r="AZ5343" s="75"/>
      <c r="BA5343" s="75"/>
    </row>
    <row r="5344" spans="48:53">
      <c r="AV5344" s="203"/>
      <c r="AW5344" s="75"/>
      <c r="AX5344" s="75"/>
      <c r="AY5344" s="94"/>
      <c r="AZ5344" s="75"/>
      <c r="BA5344" s="75"/>
    </row>
    <row r="5345" spans="48:53">
      <c r="AV5345" s="203"/>
      <c r="AW5345" s="75"/>
      <c r="AX5345" s="75"/>
      <c r="AY5345" s="94"/>
      <c r="AZ5345" s="75"/>
      <c r="BA5345" s="75"/>
    </row>
    <row r="5346" spans="48:53">
      <c r="AV5346" s="203"/>
      <c r="AW5346" s="75"/>
      <c r="AX5346" s="75"/>
      <c r="AY5346" s="94"/>
      <c r="AZ5346" s="75"/>
      <c r="BA5346" s="75"/>
    </row>
    <row r="5347" spans="48:53">
      <c r="AV5347" s="203"/>
      <c r="AW5347" s="75"/>
      <c r="AX5347" s="75"/>
      <c r="AY5347" s="94"/>
      <c r="AZ5347" s="75"/>
      <c r="BA5347" s="75"/>
    </row>
    <row r="5348" spans="48:53">
      <c r="AV5348" s="203"/>
      <c r="AW5348" s="75"/>
      <c r="AX5348" s="75"/>
      <c r="AY5348" s="94"/>
      <c r="AZ5348" s="75"/>
      <c r="BA5348" s="75"/>
    </row>
    <row r="5349" spans="48:53">
      <c r="AV5349" s="203"/>
      <c r="AW5349" s="75"/>
      <c r="AX5349" s="75"/>
      <c r="AY5349" s="94"/>
      <c r="AZ5349" s="75"/>
      <c r="BA5349" s="75"/>
    </row>
    <row r="5350" spans="48:53">
      <c r="AV5350" s="203"/>
      <c r="AW5350" s="75"/>
      <c r="AX5350" s="75"/>
      <c r="AY5350" s="94"/>
      <c r="AZ5350" s="75"/>
      <c r="BA5350" s="75"/>
    </row>
    <row r="5351" spans="48:53">
      <c r="AV5351" s="203"/>
      <c r="AW5351" s="75"/>
      <c r="AX5351" s="75"/>
      <c r="AY5351" s="94"/>
      <c r="AZ5351" s="75"/>
      <c r="BA5351" s="75"/>
    </row>
    <row r="5352" spans="48:53">
      <c r="AV5352" s="203"/>
      <c r="AW5352" s="75"/>
      <c r="AX5352" s="75"/>
      <c r="AY5352" s="94"/>
      <c r="AZ5352" s="75"/>
      <c r="BA5352" s="75"/>
    </row>
    <row r="5353" spans="48:53">
      <c r="AV5353" s="203"/>
      <c r="AW5353" s="75"/>
      <c r="AX5353" s="75"/>
      <c r="AY5353" s="94"/>
      <c r="AZ5353" s="75"/>
      <c r="BA5353" s="75"/>
    </row>
    <row r="5354" spans="48:53">
      <c r="AV5354" s="203"/>
      <c r="AW5354" s="75"/>
      <c r="AX5354" s="75"/>
      <c r="AY5354" s="94"/>
      <c r="AZ5354" s="75"/>
      <c r="BA5354" s="75"/>
    </row>
    <row r="5355" spans="48:53">
      <c r="AV5355" s="203"/>
      <c r="AW5355" s="75"/>
      <c r="AX5355" s="75"/>
      <c r="AY5355" s="94"/>
      <c r="AZ5355" s="75"/>
      <c r="BA5355" s="75"/>
    </row>
    <row r="5356" spans="48:53">
      <c r="AV5356" s="203"/>
      <c r="AW5356" s="75"/>
      <c r="AX5356" s="75"/>
      <c r="AY5356" s="94"/>
      <c r="AZ5356" s="75"/>
      <c r="BA5356" s="75"/>
    </row>
    <row r="5357" spans="48:53">
      <c r="AV5357" s="203"/>
      <c r="AW5357" s="75"/>
      <c r="AX5357" s="75"/>
      <c r="AY5357" s="94"/>
      <c r="AZ5357" s="75"/>
      <c r="BA5357" s="75"/>
    </row>
    <row r="5358" spans="48:53">
      <c r="AV5358" s="203"/>
      <c r="AW5358" s="75"/>
      <c r="AX5358" s="75"/>
      <c r="AY5358" s="94"/>
      <c r="AZ5358" s="75"/>
      <c r="BA5358" s="75"/>
    </row>
    <row r="5359" spans="48:53">
      <c r="AV5359" s="203"/>
      <c r="AW5359" s="75"/>
      <c r="AX5359" s="75"/>
      <c r="AY5359" s="94"/>
      <c r="AZ5359" s="75"/>
      <c r="BA5359" s="75"/>
    </row>
    <row r="5360" spans="48:53">
      <c r="AV5360" s="203"/>
      <c r="AW5360" s="75"/>
      <c r="AX5360" s="75"/>
      <c r="AY5360" s="94"/>
      <c r="AZ5360" s="75"/>
      <c r="BA5360" s="75"/>
    </row>
    <row r="5361" spans="48:53">
      <c r="AV5361" s="203"/>
      <c r="AW5361" s="75"/>
      <c r="AX5361" s="75"/>
      <c r="AY5361" s="94"/>
      <c r="AZ5361" s="75"/>
      <c r="BA5361" s="75"/>
    </row>
    <row r="5362" spans="48:53">
      <c r="AV5362" s="203"/>
      <c r="AW5362" s="75"/>
      <c r="AX5362" s="75"/>
      <c r="AY5362" s="94"/>
      <c r="AZ5362" s="75"/>
      <c r="BA5362" s="75"/>
    </row>
    <row r="5363" spans="48:53">
      <c r="AV5363" s="203"/>
      <c r="AW5363" s="75"/>
      <c r="AX5363" s="75"/>
      <c r="AY5363" s="94"/>
      <c r="AZ5363" s="75"/>
      <c r="BA5363" s="75"/>
    </row>
    <row r="5364" spans="48:53">
      <c r="AV5364" s="203"/>
      <c r="AW5364" s="75"/>
      <c r="AX5364" s="75"/>
      <c r="AY5364" s="94"/>
      <c r="AZ5364" s="75"/>
      <c r="BA5364" s="75"/>
    </row>
    <row r="5365" spans="48:53">
      <c r="AV5365" s="203"/>
      <c r="AW5365" s="75"/>
      <c r="AX5365" s="75"/>
      <c r="AY5365" s="94"/>
      <c r="AZ5365" s="75"/>
      <c r="BA5365" s="75"/>
    </row>
    <row r="5366" spans="48:53">
      <c r="AV5366" s="203"/>
      <c r="AW5366" s="75"/>
      <c r="AX5366" s="75"/>
      <c r="AY5366" s="94"/>
      <c r="AZ5366" s="75"/>
      <c r="BA5366" s="75"/>
    </row>
    <row r="5367" spans="48:53">
      <c r="AV5367" s="203"/>
      <c r="AW5367" s="75"/>
      <c r="AX5367" s="75"/>
      <c r="AY5367" s="94"/>
      <c r="AZ5367" s="75"/>
      <c r="BA5367" s="75"/>
    </row>
    <row r="5368" spans="48:53">
      <c r="AV5368" s="203"/>
      <c r="AW5368" s="75"/>
      <c r="AX5368" s="75"/>
      <c r="AY5368" s="94"/>
      <c r="AZ5368" s="75"/>
      <c r="BA5368" s="75"/>
    </row>
    <row r="5369" spans="48:53">
      <c r="AV5369" s="203"/>
      <c r="AW5369" s="75"/>
      <c r="AX5369" s="75"/>
      <c r="AY5369" s="94"/>
      <c r="AZ5369" s="75"/>
      <c r="BA5369" s="75"/>
    </row>
    <row r="5370" spans="48:53">
      <c r="AV5370" s="203"/>
      <c r="AW5370" s="75"/>
      <c r="AX5370" s="75"/>
      <c r="AY5370" s="94"/>
      <c r="AZ5370" s="75"/>
      <c r="BA5370" s="75"/>
    </row>
    <row r="5371" spans="48:53">
      <c r="AV5371" s="203"/>
      <c r="AW5371" s="75"/>
      <c r="AX5371" s="75"/>
      <c r="AY5371" s="94"/>
      <c r="AZ5371" s="75"/>
      <c r="BA5371" s="75"/>
    </row>
    <row r="5372" spans="48:53">
      <c r="AV5372" s="203"/>
      <c r="AW5372" s="75"/>
      <c r="AX5372" s="75"/>
      <c r="AY5372" s="94"/>
      <c r="AZ5372" s="75"/>
      <c r="BA5372" s="75"/>
    </row>
    <row r="5373" spans="48:53">
      <c r="AV5373" s="203"/>
      <c r="AW5373" s="75"/>
      <c r="AX5373" s="75"/>
      <c r="AY5373" s="94"/>
      <c r="AZ5373" s="75"/>
      <c r="BA5373" s="75"/>
    </row>
    <row r="5374" spans="48:53">
      <c r="AV5374" s="203"/>
      <c r="AW5374" s="75"/>
      <c r="AX5374" s="75"/>
      <c r="AY5374" s="94"/>
      <c r="AZ5374" s="75"/>
      <c r="BA5374" s="75"/>
    </row>
    <row r="5375" spans="48:53">
      <c r="AV5375" s="203"/>
      <c r="AW5375" s="75"/>
      <c r="AX5375" s="75"/>
      <c r="AY5375" s="94"/>
      <c r="AZ5375" s="75"/>
      <c r="BA5375" s="75"/>
    </row>
    <row r="5376" spans="48:53">
      <c r="AV5376" s="203"/>
      <c r="AW5376" s="75"/>
      <c r="AX5376" s="75"/>
      <c r="AY5376" s="94"/>
      <c r="AZ5376" s="75"/>
      <c r="BA5376" s="75"/>
    </row>
    <row r="5377" spans="48:53">
      <c r="AV5377" s="203"/>
      <c r="AW5377" s="75"/>
      <c r="AX5377" s="75"/>
      <c r="AY5377" s="94"/>
      <c r="AZ5377" s="75"/>
      <c r="BA5377" s="75"/>
    </row>
    <row r="5378" spans="48:53">
      <c r="AV5378" s="203"/>
      <c r="AW5378" s="75"/>
      <c r="AX5378" s="75"/>
      <c r="AY5378" s="94"/>
      <c r="AZ5378" s="75"/>
      <c r="BA5378" s="75"/>
    </row>
    <row r="5379" spans="48:53">
      <c r="AV5379" s="203"/>
      <c r="AW5379" s="75"/>
      <c r="AX5379" s="75"/>
      <c r="AY5379" s="94"/>
      <c r="AZ5379" s="75"/>
      <c r="BA5379" s="75"/>
    </row>
    <row r="5380" spans="48:53">
      <c r="AV5380" s="203"/>
      <c r="AW5380" s="75"/>
      <c r="AX5380" s="75"/>
      <c r="AY5380" s="94"/>
      <c r="AZ5380" s="75"/>
      <c r="BA5380" s="75"/>
    </row>
    <row r="5381" spans="48:53">
      <c r="AV5381" s="203"/>
      <c r="AW5381" s="75"/>
      <c r="AX5381" s="75"/>
      <c r="AY5381" s="94"/>
      <c r="AZ5381" s="75"/>
      <c r="BA5381" s="75"/>
    </row>
    <row r="5382" spans="48:53">
      <c r="AV5382" s="203"/>
      <c r="AW5382" s="75"/>
      <c r="AX5382" s="75"/>
      <c r="AY5382" s="94"/>
      <c r="AZ5382" s="75"/>
      <c r="BA5382" s="75"/>
    </row>
    <row r="5383" spans="48:53">
      <c r="AV5383" s="203"/>
      <c r="AW5383" s="75"/>
      <c r="AX5383" s="75"/>
      <c r="AY5383" s="94"/>
      <c r="AZ5383" s="75"/>
      <c r="BA5383" s="75"/>
    </row>
    <row r="5384" spans="48:53">
      <c r="AV5384" s="203"/>
      <c r="AW5384" s="75"/>
      <c r="AX5384" s="75"/>
      <c r="AY5384" s="94"/>
      <c r="AZ5384" s="75"/>
      <c r="BA5384" s="75"/>
    </row>
    <row r="5385" spans="48:53">
      <c r="AV5385" s="203"/>
      <c r="AW5385" s="75"/>
      <c r="AX5385" s="75"/>
      <c r="AY5385" s="94"/>
      <c r="AZ5385" s="75"/>
      <c r="BA5385" s="75"/>
    </row>
    <row r="5386" spans="48:53">
      <c r="AV5386" s="203"/>
      <c r="AW5386" s="75"/>
      <c r="AX5386" s="75"/>
      <c r="AY5386" s="94"/>
      <c r="AZ5386" s="75"/>
      <c r="BA5386" s="75"/>
    </row>
    <row r="5387" spans="48:53">
      <c r="AV5387" s="203"/>
      <c r="AW5387" s="75"/>
      <c r="AX5387" s="75"/>
      <c r="AY5387" s="94"/>
      <c r="AZ5387" s="75"/>
      <c r="BA5387" s="75"/>
    </row>
    <row r="5388" spans="48:53">
      <c r="AV5388" s="203"/>
      <c r="AW5388" s="75"/>
      <c r="AX5388" s="75"/>
      <c r="AY5388" s="94"/>
      <c r="AZ5388" s="75"/>
      <c r="BA5388" s="75"/>
    </row>
    <row r="5389" spans="48:53">
      <c r="AV5389" s="203"/>
      <c r="AW5389" s="75"/>
      <c r="AX5389" s="75"/>
      <c r="AY5389" s="94"/>
      <c r="AZ5389" s="75"/>
      <c r="BA5389" s="75"/>
    </row>
    <row r="5390" spans="48:53">
      <c r="AV5390" s="203"/>
      <c r="AW5390" s="75"/>
      <c r="AX5390" s="75"/>
      <c r="AY5390" s="94"/>
      <c r="AZ5390" s="75"/>
      <c r="BA5390" s="75"/>
    </row>
    <row r="5391" spans="48:53">
      <c r="AV5391" s="203"/>
      <c r="AW5391" s="75"/>
      <c r="AX5391" s="75"/>
      <c r="AY5391" s="94"/>
      <c r="AZ5391" s="75"/>
      <c r="BA5391" s="75"/>
    </row>
    <row r="5392" spans="48:53">
      <c r="AV5392" s="203"/>
      <c r="AW5392" s="75"/>
      <c r="AX5392" s="75"/>
      <c r="AY5392" s="94"/>
      <c r="AZ5392" s="75"/>
      <c r="BA5392" s="75"/>
    </row>
    <row r="5393" spans="48:53">
      <c r="AV5393" s="203"/>
      <c r="AW5393" s="75"/>
      <c r="AX5393" s="75"/>
      <c r="AY5393" s="94"/>
      <c r="AZ5393" s="75"/>
      <c r="BA5393" s="75"/>
    </row>
    <row r="5394" spans="48:53">
      <c r="AV5394" s="203"/>
      <c r="AW5394" s="75"/>
      <c r="AX5394" s="75"/>
      <c r="AY5394" s="94"/>
      <c r="AZ5394" s="75"/>
      <c r="BA5394" s="75"/>
    </row>
    <row r="5395" spans="48:53">
      <c r="AV5395" s="203"/>
      <c r="AW5395" s="75"/>
      <c r="AX5395" s="75"/>
      <c r="AY5395" s="94"/>
      <c r="AZ5395" s="75"/>
      <c r="BA5395" s="75"/>
    </row>
    <row r="5396" spans="48:53">
      <c r="AV5396" s="203"/>
      <c r="AW5396" s="75"/>
      <c r="AX5396" s="75"/>
      <c r="AY5396" s="94"/>
      <c r="AZ5396" s="75"/>
      <c r="BA5396" s="75"/>
    </row>
    <row r="5397" spans="48:53">
      <c r="AV5397" s="203"/>
      <c r="AW5397" s="75"/>
      <c r="AX5397" s="75"/>
      <c r="AY5397" s="94"/>
      <c r="AZ5397" s="75"/>
      <c r="BA5397" s="75"/>
    </row>
    <row r="5398" spans="48:53">
      <c r="AV5398" s="203"/>
      <c r="AW5398" s="75"/>
      <c r="AX5398" s="75"/>
      <c r="AY5398" s="94"/>
      <c r="AZ5398" s="75"/>
      <c r="BA5398" s="75"/>
    </row>
    <row r="5399" spans="48:53">
      <c r="AV5399" s="203"/>
      <c r="AW5399" s="75"/>
      <c r="AX5399" s="75"/>
      <c r="AY5399" s="94"/>
      <c r="AZ5399" s="75"/>
      <c r="BA5399" s="75"/>
    </row>
    <row r="5400" spans="48:53">
      <c r="AV5400" s="203"/>
      <c r="AW5400" s="75"/>
      <c r="AX5400" s="75"/>
      <c r="AY5400" s="94"/>
      <c r="AZ5400" s="75"/>
      <c r="BA5400" s="75"/>
    </row>
    <row r="5401" spans="48:53">
      <c r="AV5401" s="203"/>
      <c r="AW5401" s="75"/>
      <c r="AX5401" s="75"/>
      <c r="AY5401" s="94"/>
      <c r="AZ5401" s="75"/>
      <c r="BA5401" s="75"/>
    </row>
    <row r="5402" spans="48:53">
      <c r="AV5402" s="203"/>
      <c r="AW5402" s="75"/>
      <c r="AX5402" s="75"/>
      <c r="AY5402" s="94"/>
      <c r="AZ5402" s="75"/>
      <c r="BA5402" s="75"/>
    </row>
    <row r="5403" spans="48:53">
      <c r="AV5403" s="203"/>
      <c r="AW5403" s="75"/>
      <c r="AX5403" s="75"/>
      <c r="AY5403" s="94"/>
      <c r="AZ5403" s="75"/>
      <c r="BA5403" s="75"/>
    </row>
    <row r="5404" spans="48:53">
      <c r="AV5404" s="203"/>
      <c r="AW5404" s="75"/>
      <c r="AX5404" s="75"/>
      <c r="AY5404" s="94"/>
      <c r="AZ5404" s="75"/>
      <c r="BA5404" s="75"/>
    </row>
    <row r="5405" spans="48:53">
      <c r="AV5405" s="203"/>
      <c r="AW5405" s="75"/>
      <c r="AX5405" s="75"/>
      <c r="AY5405" s="94"/>
      <c r="AZ5405" s="75"/>
      <c r="BA5405" s="75"/>
    </row>
    <row r="5406" spans="48:53">
      <c r="AV5406" s="203"/>
      <c r="AW5406" s="75"/>
      <c r="AX5406" s="75"/>
      <c r="AY5406" s="94"/>
      <c r="AZ5406" s="75"/>
      <c r="BA5406" s="75"/>
    </row>
    <row r="5407" spans="48:53">
      <c r="AV5407" s="203"/>
      <c r="AW5407" s="75"/>
      <c r="AX5407" s="75"/>
      <c r="AY5407" s="94"/>
      <c r="AZ5407" s="75"/>
      <c r="BA5407" s="75"/>
    </row>
    <row r="5408" spans="48:53">
      <c r="AV5408" s="203"/>
      <c r="AW5408" s="75"/>
      <c r="AX5408" s="75"/>
      <c r="AY5408" s="94"/>
      <c r="AZ5408" s="75"/>
      <c r="BA5408" s="75"/>
    </row>
    <row r="5409" spans="48:53">
      <c r="AV5409" s="203"/>
      <c r="AW5409" s="75"/>
      <c r="AX5409" s="75"/>
      <c r="AY5409" s="94"/>
      <c r="AZ5409" s="75"/>
      <c r="BA5409" s="75"/>
    </row>
    <row r="5410" spans="48:53">
      <c r="AV5410" s="203"/>
      <c r="AW5410" s="75"/>
      <c r="AX5410" s="75"/>
      <c r="AY5410" s="94"/>
      <c r="AZ5410" s="75"/>
      <c r="BA5410" s="75"/>
    </row>
    <row r="5411" spans="48:53">
      <c r="AV5411" s="203"/>
      <c r="AW5411" s="75"/>
      <c r="AX5411" s="75"/>
      <c r="AY5411" s="94"/>
      <c r="AZ5411" s="75"/>
      <c r="BA5411" s="75"/>
    </row>
    <row r="5412" spans="48:53">
      <c r="AV5412" s="203"/>
      <c r="AW5412" s="75"/>
      <c r="AX5412" s="75"/>
      <c r="AY5412" s="94"/>
      <c r="AZ5412" s="75"/>
      <c r="BA5412" s="75"/>
    </row>
    <row r="5413" spans="48:53">
      <c r="AV5413" s="203"/>
      <c r="AW5413" s="75"/>
      <c r="AX5413" s="75"/>
      <c r="AY5413" s="94"/>
      <c r="AZ5413" s="75"/>
      <c r="BA5413" s="75"/>
    </row>
    <row r="5414" spans="48:53">
      <c r="AV5414" s="203"/>
      <c r="AW5414" s="75"/>
      <c r="AX5414" s="75"/>
      <c r="AY5414" s="94"/>
      <c r="AZ5414" s="75"/>
      <c r="BA5414" s="75"/>
    </row>
    <row r="5415" spans="48:53">
      <c r="AV5415" s="203"/>
      <c r="AW5415" s="75"/>
      <c r="AX5415" s="75"/>
      <c r="AY5415" s="94"/>
      <c r="AZ5415" s="75"/>
      <c r="BA5415" s="75"/>
    </row>
    <row r="5416" spans="48:53">
      <c r="AV5416" s="203"/>
      <c r="AW5416" s="75"/>
      <c r="AX5416" s="75"/>
      <c r="AY5416" s="94"/>
      <c r="AZ5416" s="75"/>
      <c r="BA5416" s="75"/>
    </row>
    <row r="5417" spans="48:53">
      <c r="AV5417" s="203"/>
      <c r="AW5417" s="75"/>
      <c r="AX5417" s="75"/>
      <c r="AY5417" s="94"/>
      <c r="AZ5417" s="75"/>
      <c r="BA5417" s="75"/>
    </row>
    <row r="5418" spans="48:53">
      <c r="AV5418" s="203"/>
      <c r="AW5418" s="75"/>
      <c r="AX5418" s="75"/>
      <c r="AY5418" s="94"/>
      <c r="AZ5418" s="75"/>
      <c r="BA5418" s="75"/>
    </row>
    <row r="5419" spans="48:53">
      <c r="AV5419" s="203"/>
      <c r="AW5419" s="75"/>
      <c r="AX5419" s="75"/>
      <c r="AY5419" s="94"/>
      <c r="AZ5419" s="75"/>
      <c r="BA5419" s="75"/>
    </row>
    <row r="5420" spans="48:53">
      <c r="AV5420" s="203"/>
      <c r="AW5420" s="75"/>
      <c r="AX5420" s="75"/>
      <c r="AY5420" s="94"/>
      <c r="AZ5420" s="75"/>
      <c r="BA5420" s="75"/>
    </row>
    <row r="5421" spans="48:53">
      <c r="AV5421" s="203"/>
      <c r="AW5421" s="75"/>
      <c r="AX5421" s="75"/>
      <c r="AY5421" s="94"/>
      <c r="AZ5421" s="75"/>
      <c r="BA5421" s="75"/>
    </row>
    <row r="5422" spans="48:53">
      <c r="AV5422" s="203"/>
      <c r="AW5422" s="75"/>
      <c r="AX5422" s="75"/>
      <c r="AY5422" s="94"/>
      <c r="AZ5422" s="75"/>
      <c r="BA5422" s="75"/>
    </row>
    <row r="5423" spans="48:53">
      <c r="AV5423" s="203"/>
      <c r="AW5423" s="75"/>
      <c r="AX5423" s="75"/>
      <c r="AY5423" s="94"/>
      <c r="AZ5423" s="75"/>
      <c r="BA5423" s="75"/>
    </row>
    <row r="5424" spans="48:53">
      <c r="AV5424" s="203"/>
      <c r="AW5424" s="75"/>
      <c r="AX5424" s="75"/>
      <c r="AY5424" s="94"/>
      <c r="AZ5424" s="75"/>
      <c r="BA5424" s="75"/>
    </row>
    <row r="5425" spans="48:53">
      <c r="AV5425" s="203"/>
      <c r="AW5425" s="75"/>
      <c r="AX5425" s="75"/>
      <c r="AY5425" s="94"/>
      <c r="AZ5425" s="75"/>
      <c r="BA5425" s="75"/>
    </row>
    <row r="5426" spans="48:53">
      <c r="AV5426" s="203"/>
      <c r="AW5426" s="75"/>
      <c r="AX5426" s="75"/>
      <c r="AY5426" s="94"/>
      <c r="AZ5426" s="75"/>
      <c r="BA5426" s="75"/>
    </row>
    <row r="5427" spans="48:53">
      <c r="AV5427" s="203"/>
      <c r="AW5427" s="75"/>
      <c r="AX5427" s="75"/>
      <c r="AY5427" s="94"/>
      <c r="AZ5427" s="75"/>
      <c r="BA5427" s="75"/>
    </row>
    <row r="5428" spans="48:53">
      <c r="AV5428" s="203"/>
      <c r="AW5428" s="75"/>
      <c r="AX5428" s="75"/>
      <c r="AY5428" s="94"/>
      <c r="AZ5428" s="75"/>
      <c r="BA5428" s="75"/>
    </row>
    <row r="5429" spans="48:53">
      <c r="AV5429" s="203"/>
      <c r="AW5429" s="75"/>
      <c r="AX5429" s="75"/>
      <c r="AY5429" s="94"/>
      <c r="AZ5429" s="75"/>
      <c r="BA5429" s="75"/>
    </row>
    <row r="5430" spans="48:53">
      <c r="AV5430" s="203"/>
      <c r="AW5430" s="75"/>
      <c r="AX5430" s="75"/>
      <c r="AY5430" s="94"/>
      <c r="AZ5430" s="75"/>
      <c r="BA5430" s="75"/>
    </row>
    <row r="5431" spans="48:53">
      <c r="AV5431" s="203"/>
      <c r="AW5431" s="75"/>
      <c r="AX5431" s="75"/>
      <c r="AY5431" s="94"/>
      <c r="AZ5431" s="75"/>
      <c r="BA5431" s="75"/>
    </row>
    <row r="5432" spans="48:53">
      <c r="AV5432" s="203"/>
      <c r="AW5432" s="75"/>
      <c r="AX5432" s="75"/>
      <c r="AY5432" s="94"/>
      <c r="AZ5432" s="75"/>
      <c r="BA5432" s="75"/>
    </row>
    <row r="5433" spans="48:53">
      <c r="AV5433" s="203"/>
      <c r="AW5433" s="75"/>
      <c r="AX5433" s="75"/>
      <c r="AY5433" s="94"/>
      <c r="AZ5433" s="75"/>
      <c r="BA5433" s="75"/>
    </row>
    <row r="5434" spans="48:53">
      <c r="AV5434" s="203"/>
      <c r="AW5434" s="75"/>
      <c r="AX5434" s="75"/>
      <c r="AY5434" s="94"/>
      <c r="AZ5434" s="75"/>
      <c r="BA5434" s="75"/>
    </row>
    <row r="5435" spans="48:53">
      <c r="AV5435" s="203"/>
      <c r="AW5435" s="75"/>
      <c r="AX5435" s="75"/>
      <c r="AY5435" s="94"/>
      <c r="AZ5435" s="75"/>
      <c r="BA5435" s="75"/>
    </row>
    <row r="5436" spans="48:53">
      <c r="AV5436" s="203"/>
      <c r="AW5436" s="75"/>
      <c r="AX5436" s="75"/>
      <c r="AY5436" s="94"/>
      <c r="AZ5436" s="75"/>
      <c r="BA5436" s="75"/>
    </row>
    <row r="5437" spans="48:53">
      <c r="AV5437" s="203"/>
      <c r="AW5437" s="75"/>
      <c r="AX5437" s="75"/>
      <c r="AY5437" s="94"/>
      <c r="AZ5437" s="75"/>
      <c r="BA5437" s="75"/>
    </row>
    <row r="5438" spans="48:53">
      <c r="AV5438" s="203"/>
      <c r="AW5438" s="75"/>
      <c r="AX5438" s="75"/>
      <c r="AY5438" s="94"/>
      <c r="AZ5438" s="75"/>
      <c r="BA5438" s="75"/>
    </row>
    <row r="5439" spans="48:53">
      <c r="AV5439" s="203"/>
      <c r="AW5439" s="75"/>
      <c r="AX5439" s="75"/>
      <c r="AY5439" s="94"/>
      <c r="AZ5439" s="75"/>
      <c r="BA5439" s="75"/>
    </row>
    <row r="5440" spans="48:53">
      <c r="AV5440" s="203"/>
      <c r="AW5440" s="75"/>
      <c r="AX5440" s="75"/>
      <c r="AY5440" s="94"/>
      <c r="AZ5440" s="75"/>
      <c r="BA5440" s="75"/>
    </row>
    <row r="5441" spans="48:53">
      <c r="AV5441" s="203"/>
      <c r="AW5441" s="75"/>
      <c r="AX5441" s="75"/>
      <c r="AY5441" s="94"/>
      <c r="AZ5441" s="75"/>
      <c r="BA5441" s="75"/>
    </row>
    <row r="5442" spans="48:53">
      <c r="AV5442" s="203"/>
      <c r="AW5442" s="75"/>
      <c r="AX5442" s="75"/>
      <c r="AY5442" s="94"/>
      <c r="AZ5442" s="75"/>
      <c r="BA5442" s="75"/>
    </row>
    <row r="5443" spans="48:53">
      <c r="AV5443" s="203"/>
      <c r="AW5443" s="75"/>
      <c r="AX5443" s="75"/>
      <c r="AY5443" s="94"/>
      <c r="AZ5443" s="75"/>
      <c r="BA5443" s="75"/>
    </row>
    <row r="5444" spans="48:53">
      <c r="AV5444" s="203"/>
      <c r="AW5444" s="75"/>
      <c r="AX5444" s="75"/>
      <c r="AY5444" s="94"/>
      <c r="AZ5444" s="75"/>
      <c r="BA5444" s="75"/>
    </row>
    <row r="5445" spans="48:53">
      <c r="AV5445" s="203"/>
      <c r="AW5445" s="75"/>
      <c r="AX5445" s="75"/>
      <c r="AY5445" s="94"/>
      <c r="AZ5445" s="75"/>
      <c r="BA5445" s="75"/>
    </row>
    <row r="5446" spans="48:53">
      <c r="AV5446" s="203"/>
      <c r="AW5446" s="75"/>
      <c r="AX5446" s="75"/>
      <c r="AY5446" s="94"/>
      <c r="AZ5446" s="75"/>
      <c r="BA5446" s="75"/>
    </row>
    <row r="5447" spans="48:53">
      <c r="AV5447" s="203"/>
      <c r="AW5447" s="75"/>
      <c r="AX5447" s="75"/>
      <c r="AY5447" s="94"/>
      <c r="AZ5447" s="75"/>
      <c r="BA5447" s="75"/>
    </row>
    <row r="5448" spans="48:53">
      <c r="AV5448" s="203"/>
      <c r="AW5448" s="75"/>
      <c r="AX5448" s="75"/>
      <c r="AY5448" s="94"/>
      <c r="AZ5448" s="75"/>
      <c r="BA5448" s="75"/>
    </row>
    <row r="5449" spans="48:53">
      <c r="AV5449" s="203"/>
      <c r="AW5449" s="75"/>
      <c r="AX5449" s="75"/>
      <c r="AY5449" s="94"/>
      <c r="AZ5449" s="75"/>
      <c r="BA5449" s="75"/>
    </row>
    <row r="5450" spans="48:53">
      <c r="AV5450" s="203"/>
      <c r="AW5450" s="75"/>
      <c r="AX5450" s="75"/>
      <c r="AY5450" s="94"/>
      <c r="AZ5450" s="75"/>
      <c r="BA5450" s="75"/>
    </row>
    <row r="5451" spans="48:53">
      <c r="AV5451" s="203"/>
      <c r="AW5451" s="75"/>
      <c r="AX5451" s="75"/>
      <c r="AY5451" s="94"/>
      <c r="AZ5451" s="75"/>
      <c r="BA5451" s="75"/>
    </row>
    <row r="5452" spans="48:53">
      <c r="AV5452" s="203"/>
      <c r="AW5452" s="75"/>
      <c r="AX5452" s="75"/>
      <c r="AY5452" s="94"/>
      <c r="AZ5452" s="75"/>
      <c r="BA5452" s="75"/>
    </row>
    <row r="5453" spans="48:53">
      <c r="AV5453" s="203"/>
      <c r="AW5453" s="75"/>
      <c r="AX5453" s="75"/>
      <c r="AY5453" s="94"/>
      <c r="AZ5453" s="75"/>
      <c r="BA5453" s="75"/>
    </row>
    <row r="5454" spans="48:53">
      <c r="AV5454" s="203"/>
      <c r="AW5454" s="75"/>
      <c r="AX5454" s="75"/>
      <c r="AY5454" s="94"/>
      <c r="AZ5454" s="75"/>
      <c r="BA5454" s="75"/>
    </row>
    <row r="5455" spans="48:53">
      <c r="AV5455" s="203"/>
      <c r="AW5455" s="75"/>
      <c r="AX5455" s="75"/>
      <c r="AY5455" s="94"/>
      <c r="AZ5455" s="75"/>
      <c r="BA5455" s="75"/>
    </row>
    <row r="5456" spans="48:53">
      <c r="AV5456" s="203"/>
      <c r="AW5456" s="75"/>
      <c r="AX5456" s="75"/>
      <c r="AY5456" s="94"/>
      <c r="AZ5456" s="75"/>
      <c r="BA5456" s="75"/>
    </row>
    <row r="5457" spans="48:53">
      <c r="AV5457" s="203"/>
      <c r="AW5457" s="75"/>
      <c r="AX5457" s="75"/>
      <c r="AY5457" s="94"/>
      <c r="AZ5457" s="75"/>
      <c r="BA5457" s="75"/>
    </row>
    <row r="5458" spans="48:53">
      <c r="AV5458" s="203"/>
      <c r="AW5458" s="75"/>
      <c r="AX5458" s="75"/>
      <c r="AY5458" s="94"/>
      <c r="AZ5458" s="75"/>
      <c r="BA5458" s="75"/>
    </row>
    <row r="5459" spans="48:53">
      <c r="AV5459" s="203"/>
      <c r="AW5459" s="75"/>
      <c r="AX5459" s="75"/>
      <c r="AY5459" s="94"/>
      <c r="AZ5459" s="75"/>
      <c r="BA5459" s="75"/>
    </row>
    <row r="5460" spans="48:53">
      <c r="AV5460" s="203"/>
      <c r="AW5460" s="75"/>
      <c r="AX5460" s="75"/>
      <c r="AY5460" s="94"/>
      <c r="AZ5460" s="75"/>
      <c r="BA5460" s="75"/>
    </row>
    <row r="5461" spans="48:53">
      <c r="AV5461" s="203"/>
      <c r="AW5461" s="75"/>
      <c r="AX5461" s="75"/>
      <c r="AY5461" s="94"/>
      <c r="AZ5461" s="75"/>
      <c r="BA5461" s="75"/>
    </row>
    <row r="5462" spans="48:53">
      <c r="AV5462" s="203"/>
      <c r="AW5462" s="75"/>
      <c r="AX5462" s="75"/>
      <c r="AY5462" s="94"/>
      <c r="AZ5462" s="75"/>
      <c r="BA5462" s="75"/>
    </row>
    <row r="5463" spans="48:53">
      <c r="AV5463" s="203"/>
      <c r="AW5463" s="75"/>
      <c r="AX5463" s="75"/>
      <c r="AY5463" s="94"/>
      <c r="AZ5463" s="75"/>
      <c r="BA5463" s="75"/>
    </row>
    <row r="5464" spans="48:53">
      <c r="AV5464" s="203"/>
      <c r="AW5464" s="75"/>
      <c r="AX5464" s="75"/>
      <c r="AY5464" s="94"/>
      <c r="AZ5464" s="75"/>
      <c r="BA5464" s="75"/>
    </row>
    <row r="5465" spans="48:53">
      <c r="AV5465" s="203"/>
      <c r="AW5465" s="75"/>
      <c r="AX5465" s="75"/>
      <c r="AY5465" s="94"/>
      <c r="AZ5465" s="75"/>
      <c r="BA5465" s="75"/>
    </row>
    <row r="5466" spans="48:53">
      <c r="AV5466" s="203"/>
      <c r="AW5466" s="75"/>
      <c r="AX5466" s="75"/>
      <c r="AY5466" s="94"/>
      <c r="AZ5466" s="75"/>
      <c r="BA5466" s="75"/>
    </row>
    <row r="5467" spans="48:53">
      <c r="AV5467" s="203"/>
      <c r="AW5467" s="75"/>
      <c r="AX5467" s="75"/>
      <c r="AY5467" s="94"/>
      <c r="AZ5467" s="75"/>
      <c r="BA5467" s="75"/>
    </row>
    <row r="5468" spans="48:53">
      <c r="AV5468" s="203"/>
      <c r="AW5468" s="75"/>
      <c r="AX5468" s="75"/>
      <c r="AY5468" s="94"/>
      <c r="AZ5468" s="75"/>
      <c r="BA5468" s="75"/>
    </row>
    <row r="5469" spans="48:53">
      <c r="AV5469" s="203"/>
      <c r="AW5469" s="75"/>
      <c r="AX5469" s="75"/>
      <c r="AY5469" s="94"/>
      <c r="AZ5469" s="75"/>
      <c r="BA5469" s="75"/>
    </row>
    <row r="5470" spans="48:53">
      <c r="AV5470" s="203"/>
      <c r="AW5470" s="75"/>
      <c r="AX5470" s="75"/>
      <c r="AY5470" s="94"/>
      <c r="AZ5470" s="75"/>
      <c r="BA5470" s="75"/>
    </row>
    <row r="5471" spans="48:53">
      <c r="AV5471" s="203"/>
      <c r="AW5471" s="75"/>
      <c r="AX5471" s="75"/>
      <c r="AY5471" s="94"/>
      <c r="AZ5471" s="75"/>
      <c r="BA5471" s="75"/>
    </row>
    <row r="5472" spans="48:53">
      <c r="AV5472" s="203"/>
      <c r="AW5472" s="75"/>
      <c r="AX5472" s="75"/>
      <c r="AY5472" s="94"/>
      <c r="AZ5472" s="75"/>
      <c r="BA5472" s="75"/>
    </row>
    <row r="5473" spans="48:53">
      <c r="AV5473" s="203"/>
      <c r="AW5473" s="75"/>
      <c r="AX5473" s="75"/>
      <c r="AY5473" s="94"/>
      <c r="AZ5473" s="75"/>
      <c r="BA5473" s="75"/>
    </row>
    <row r="5474" spans="48:53">
      <c r="AV5474" s="203"/>
      <c r="AW5474" s="75"/>
      <c r="AX5474" s="75"/>
      <c r="AY5474" s="94"/>
      <c r="AZ5474" s="75"/>
      <c r="BA5474" s="75"/>
    </row>
    <row r="5475" spans="48:53">
      <c r="AV5475" s="203"/>
      <c r="AW5475" s="75"/>
      <c r="AX5475" s="75"/>
      <c r="AY5475" s="94"/>
      <c r="AZ5475" s="75"/>
      <c r="BA5475" s="75"/>
    </row>
    <row r="5476" spans="48:53">
      <c r="AV5476" s="203"/>
      <c r="AW5476" s="75"/>
      <c r="AX5476" s="75"/>
      <c r="AY5476" s="94"/>
      <c r="AZ5476" s="75"/>
      <c r="BA5476" s="75"/>
    </row>
    <row r="5477" spans="48:53">
      <c r="AV5477" s="203"/>
      <c r="AW5477" s="75"/>
      <c r="AX5477" s="75"/>
      <c r="AY5477" s="94"/>
      <c r="AZ5477" s="75"/>
      <c r="BA5477" s="75"/>
    </row>
    <row r="5478" spans="48:53">
      <c r="AV5478" s="203"/>
      <c r="AW5478" s="75"/>
      <c r="AX5478" s="75"/>
      <c r="AY5478" s="94"/>
      <c r="AZ5478" s="75"/>
      <c r="BA5478" s="75"/>
    </row>
    <row r="5479" spans="48:53">
      <c r="AV5479" s="203"/>
      <c r="AW5479" s="75"/>
      <c r="AX5479" s="75"/>
      <c r="AY5479" s="94"/>
      <c r="AZ5479" s="75"/>
      <c r="BA5479" s="75"/>
    </row>
    <row r="5480" spans="48:53">
      <c r="AV5480" s="203"/>
      <c r="AW5480" s="75"/>
      <c r="AX5480" s="75"/>
      <c r="AY5480" s="94"/>
      <c r="AZ5480" s="75"/>
      <c r="BA5480" s="75"/>
    </row>
    <row r="5481" spans="48:53">
      <c r="AV5481" s="203"/>
      <c r="AW5481" s="75"/>
      <c r="AX5481" s="75"/>
      <c r="AY5481" s="94"/>
      <c r="AZ5481" s="75"/>
      <c r="BA5481" s="75"/>
    </row>
    <row r="5482" spans="48:53">
      <c r="AV5482" s="203"/>
      <c r="AW5482" s="75"/>
      <c r="AX5482" s="75"/>
      <c r="AY5482" s="94"/>
      <c r="AZ5482" s="75"/>
      <c r="BA5482" s="75"/>
    </row>
    <row r="5483" spans="48:53">
      <c r="AV5483" s="203"/>
      <c r="AW5483" s="75"/>
      <c r="AX5483" s="75"/>
      <c r="AY5483" s="94"/>
      <c r="AZ5483" s="75"/>
      <c r="BA5483" s="75"/>
    </row>
    <row r="5484" spans="48:53">
      <c r="AV5484" s="203"/>
      <c r="AW5484" s="75"/>
      <c r="AX5484" s="75"/>
      <c r="AY5484" s="94"/>
      <c r="AZ5484" s="75"/>
      <c r="BA5484" s="75"/>
    </row>
    <row r="5485" spans="48:53">
      <c r="AV5485" s="203"/>
      <c r="AW5485" s="75"/>
      <c r="AX5485" s="75"/>
      <c r="AY5485" s="94"/>
      <c r="AZ5485" s="75"/>
      <c r="BA5485" s="75"/>
    </row>
    <row r="5486" spans="48:53">
      <c r="AV5486" s="203"/>
      <c r="AW5486" s="75"/>
      <c r="AX5486" s="75"/>
      <c r="AY5486" s="94"/>
      <c r="AZ5486" s="75"/>
      <c r="BA5486" s="75"/>
    </row>
    <row r="5487" spans="48:53">
      <c r="AV5487" s="203"/>
      <c r="AW5487" s="75"/>
      <c r="AX5487" s="75"/>
      <c r="AY5487" s="94"/>
      <c r="AZ5487" s="75"/>
      <c r="BA5487" s="75"/>
    </row>
    <row r="5488" spans="48:53">
      <c r="AV5488" s="203"/>
      <c r="AW5488" s="75"/>
      <c r="AX5488" s="75"/>
      <c r="AY5488" s="94"/>
      <c r="AZ5488" s="75"/>
      <c r="BA5488" s="75"/>
    </row>
    <row r="5489" spans="48:53">
      <c r="AV5489" s="203"/>
      <c r="AW5489" s="75"/>
      <c r="AX5489" s="75"/>
      <c r="AY5489" s="94"/>
      <c r="AZ5489" s="75"/>
      <c r="BA5489" s="75"/>
    </row>
    <row r="5490" spans="48:53">
      <c r="AV5490" s="203"/>
      <c r="AW5490" s="75"/>
      <c r="AX5490" s="75"/>
      <c r="AY5490" s="94"/>
      <c r="AZ5490" s="75"/>
      <c r="BA5490" s="75"/>
    </row>
    <row r="5491" spans="48:53">
      <c r="AV5491" s="203"/>
      <c r="AW5491" s="75"/>
      <c r="AX5491" s="75"/>
      <c r="AY5491" s="94"/>
      <c r="AZ5491" s="75"/>
      <c r="BA5491" s="75"/>
    </row>
    <row r="5492" spans="48:53">
      <c r="AV5492" s="203"/>
      <c r="AW5492" s="75"/>
      <c r="AX5492" s="75"/>
      <c r="AY5492" s="94"/>
      <c r="AZ5492" s="75"/>
      <c r="BA5492" s="75"/>
    </row>
    <row r="5493" spans="48:53">
      <c r="AV5493" s="203"/>
      <c r="AW5493" s="75"/>
      <c r="AX5493" s="75"/>
      <c r="AY5493" s="94"/>
      <c r="AZ5493" s="75"/>
      <c r="BA5493" s="75"/>
    </row>
    <row r="5494" spans="48:53">
      <c r="AV5494" s="203"/>
      <c r="AW5494" s="75"/>
      <c r="AX5494" s="75"/>
      <c r="AY5494" s="94"/>
      <c r="AZ5494" s="75"/>
      <c r="BA5494" s="75"/>
    </row>
    <row r="5495" spans="48:53">
      <c r="AV5495" s="203"/>
      <c r="AW5495" s="75"/>
      <c r="AX5495" s="75"/>
      <c r="AY5495" s="94"/>
      <c r="AZ5495" s="75"/>
      <c r="BA5495" s="75"/>
    </row>
    <row r="5496" spans="48:53">
      <c r="AV5496" s="203"/>
      <c r="AW5496" s="75"/>
      <c r="AX5496" s="75"/>
      <c r="AY5496" s="94"/>
      <c r="AZ5496" s="75"/>
      <c r="BA5496" s="75"/>
    </row>
    <row r="5497" spans="48:53">
      <c r="AV5497" s="203"/>
      <c r="AW5497" s="75"/>
      <c r="AX5497" s="75"/>
      <c r="AY5497" s="94"/>
      <c r="AZ5497" s="75"/>
      <c r="BA5497" s="75"/>
    </row>
    <row r="5498" spans="48:53">
      <c r="AV5498" s="203"/>
      <c r="AW5498" s="75"/>
      <c r="AX5498" s="75"/>
      <c r="AY5498" s="94"/>
      <c r="AZ5498" s="75"/>
      <c r="BA5498" s="75"/>
    </row>
    <row r="5499" spans="48:53">
      <c r="AV5499" s="203"/>
      <c r="AW5499" s="75"/>
      <c r="AX5499" s="75"/>
      <c r="AY5499" s="94"/>
      <c r="AZ5499" s="75"/>
      <c r="BA5499" s="75"/>
    </row>
    <row r="5500" spans="48:53">
      <c r="AV5500" s="203"/>
      <c r="AW5500" s="75"/>
      <c r="AX5500" s="75"/>
      <c r="AY5500" s="94"/>
      <c r="AZ5500" s="75"/>
      <c r="BA5500" s="75"/>
    </row>
    <row r="5501" spans="48:53">
      <c r="AV5501" s="203"/>
      <c r="AW5501" s="75"/>
      <c r="AX5501" s="75"/>
      <c r="AY5501" s="94"/>
      <c r="AZ5501" s="75"/>
      <c r="BA5501" s="75"/>
    </row>
    <row r="5502" spans="48:53">
      <c r="AV5502" s="203"/>
      <c r="AW5502" s="75"/>
      <c r="AX5502" s="75"/>
      <c r="AY5502" s="94"/>
      <c r="AZ5502" s="75"/>
      <c r="BA5502" s="75"/>
    </row>
    <row r="5503" spans="48:53">
      <c r="AV5503" s="203"/>
      <c r="AW5503" s="75"/>
      <c r="AX5503" s="75"/>
      <c r="AY5503" s="94"/>
      <c r="AZ5503" s="75"/>
      <c r="BA5503" s="75"/>
    </row>
    <row r="5504" spans="48:53">
      <c r="AV5504" s="203"/>
      <c r="AW5504" s="75"/>
      <c r="AX5504" s="75"/>
      <c r="AY5504" s="94"/>
      <c r="AZ5504" s="75"/>
      <c r="BA5504" s="75"/>
    </row>
    <row r="5505" spans="48:53">
      <c r="AV5505" s="203"/>
      <c r="AW5505" s="75"/>
      <c r="AX5505" s="75"/>
      <c r="AY5505" s="94"/>
      <c r="AZ5505" s="75"/>
      <c r="BA5505" s="75"/>
    </row>
    <row r="5506" spans="48:53">
      <c r="AV5506" s="203"/>
      <c r="AW5506" s="75"/>
      <c r="AX5506" s="75"/>
      <c r="AY5506" s="94"/>
      <c r="AZ5506" s="75"/>
      <c r="BA5506" s="75"/>
    </row>
    <row r="5507" spans="48:53">
      <c r="AV5507" s="203"/>
      <c r="AW5507" s="75"/>
      <c r="AX5507" s="75"/>
      <c r="AY5507" s="94"/>
      <c r="AZ5507" s="75"/>
      <c r="BA5507" s="75"/>
    </row>
    <row r="5508" spans="48:53">
      <c r="AV5508" s="203"/>
      <c r="AW5508" s="75"/>
      <c r="AX5508" s="75"/>
      <c r="AY5508" s="94"/>
      <c r="AZ5508" s="75"/>
      <c r="BA5508" s="75"/>
    </row>
    <row r="5509" spans="48:53">
      <c r="AV5509" s="203"/>
      <c r="AW5509" s="75"/>
      <c r="AX5509" s="75"/>
      <c r="AY5509" s="94"/>
      <c r="AZ5509" s="75"/>
      <c r="BA5509" s="75"/>
    </row>
    <row r="5510" spans="48:53">
      <c r="AV5510" s="203"/>
      <c r="AW5510" s="75"/>
      <c r="AX5510" s="75"/>
      <c r="AY5510" s="94"/>
      <c r="AZ5510" s="75"/>
      <c r="BA5510" s="75"/>
    </row>
    <row r="5511" spans="48:53">
      <c r="AV5511" s="203"/>
      <c r="AW5511" s="75"/>
      <c r="AX5511" s="75"/>
      <c r="AY5511" s="94"/>
      <c r="AZ5511" s="75"/>
      <c r="BA5511" s="75"/>
    </row>
    <row r="5512" spans="48:53">
      <c r="AV5512" s="203"/>
      <c r="AW5512" s="75"/>
      <c r="AX5512" s="75"/>
      <c r="AY5512" s="94"/>
      <c r="AZ5512" s="75"/>
      <c r="BA5512" s="75"/>
    </row>
    <row r="5513" spans="48:53">
      <c r="AV5513" s="203"/>
      <c r="AW5513" s="75"/>
      <c r="AX5513" s="75"/>
      <c r="AY5513" s="94"/>
      <c r="AZ5513" s="75"/>
      <c r="BA5513" s="75"/>
    </row>
    <row r="5514" spans="48:53">
      <c r="AV5514" s="203"/>
      <c r="AW5514" s="75"/>
      <c r="AX5514" s="75"/>
      <c r="AY5514" s="94"/>
      <c r="AZ5514" s="75"/>
      <c r="BA5514" s="75"/>
    </row>
    <row r="5515" spans="48:53">
      <c r="AV5515" s="203"/>
      <c r="AW5515" s="75"/>
      <c r="AX5515" s="75"/>
      <c r="AY5515" s="94"/>
      <c r="AZ5515" s="75"/>
      <c r="BA5515" s="75"/>
    </row>
    <row r="5516" spans="48:53">
      <c r="AV5516" s="203"/>
      <c r="AW5516" s="75"/>
      <c r="AX5516" s="75"/>
      <c r="AY5516" s="94"/>
      <c r="AZ5516" s="75"/>
      <c r="BA5516" s="75"/>
    </row>
    <row r="5517" spans="48:53">
      <c r="AV5517" s="203"/>
      <c r="AW5517" s="75"/>
      <c r="AX5517" s="75"/>
      <c r="AY5517" s="94"/>
      <c r="AZ5517" s="75"/>
      <c r="BA5517" s="75"/>
    </row>
    <row r="5518" spans="48:53">
      <c r="AV5518" s="203"/>
      <c r="AW5518" s="75"/>
      <c r="AX5518" s="75"/>
      <c r="AY5518" s="94"/>
      <c r="AZ5518" s="75"/>
      <c r="BA5518" s="75"/>
    </row>
    <row r="5519" spans="48:53">
      <c r="AV5519" s="203"/>
      <c r="AW5519" s="75"/>
      <c r="AX5519" s="75"/>
      <c r="AY5519" s="94"/>
      <c r="AZ5519" s="75"/>
      <c r="BA5519" s="75"/>
    </row>
    <row r="5520" spans="48:53">
      <c r="AV5520" s="203"/>
      <c r="AW5520" s="75"/>
      <c r="AX5520" s="75"/>
      <c r="AY5520" s="94"/>
      <c r="AZ5520" s="75"/>
      <c r="BA5520" s="75"/>
    </row>
    <row r="5521" spans="48:53">
      <c r="AV5521" s="203"/>
      <c r="AW5521" s="75"/>
      <c r="AX5521" s="75"/>
      <c r="AY5521" s="94"/>
      <c r="AZ5521" s="75"/>
      <c r="BA5521" s="75"/>
    </row>
    <row r="5522" spans="48:53">
      <c r="AV5522" s="203"/>
      <c r="AW5522" s="75"/>
      <c r="AX5522" s="75"/>
      <c r="AY5522" s="94"/>
      <c r="AZ5522" s="75"/>
      <c r="BA5522" s="75"/>
    </row>
    <row r="5523" spans="48:53">
      <c r="AV5523" s="203"/>
      <c r="AW5523" s="75"/>
      <c r="AX5523" s="75"/>
      <c r="AY5523" s="94"/>
      <c r="AZ5523" s="75"/>
      <c r="BA5523" s="75"/>
    </row>
    <row r="5524" spans="48:53">
      <c r="AV5524" s="203"/>
      <c r="AW5524" s="75"/>
      <c r="AX5524" s="75"/>
      <c r="AY5524" s="94"/>
      <c r="AZ5524" s="75"/>
      <c r="BA5524" s="75"/>
    </row>
    <row r="5525" spans="48:53">
      <c r="AV5525" s="203"/>
      <c r="AW5525" s="75"/>
      <c r="AX5525" s="75"/>
      <c r="AY5525" s="94"/>
      <c r="AZ5525" s="75"/>
      <c r="BA5525" s="75"/>
    </row>
    <row r="5526" spans="48:53">
      <c r="AV5526" s="203"/>
      <c r="AW5526" s="75"/>
      <c r="AX5526" s="75"/>
      <c r="AY5526" s="94"/>
      <c r="AZ5526" s="75"/>
      <c r="BA5526" s="75"/>
    </row>
    <row r="5527" spans="48:53">
      <c r="AV5527" s="203"/>
      <c r="AW5527" s="75"/>
      <c r="AX5527" s="75"/>
      <c r="AY5527" s="94"/>
      <c r="AZ5527" s="75"/>
      <c r="BA5527" s="75"/>
    </row>
    <row r="5528" spans="48:53">
      <c r="AV5528" s="203"/>
      <c r="AW5528" s="75"/>
      <c r="AX5528" s="75"/>
      <c r="AY5528" s="94"/>
      <c r="AZ5528" s="75"/>
      <c r="BA5528" s="75"/>
    </row>
    <row r="5529" spans="48:53">
      <c r="AV5529" s="203"/>
      <c r="AW5529" s="75"/>
      <c r="AX5529" s="75"/>
      <c r="AY5529" s="94"/>
      <c r="AZ5529" s="75"/>
      <c r="BA5529" s="75"/>
    </row>
    <row r="5530" spans="48:53">
      <c r="AV5530" s="203"/>
      <c r="AW5530" s="75"/>
      <c r="AX5530" s="75"/>
      <c r="AY5530" s="94"/>
      <c r="AZ5530" s="75"/>
      <c r="BA5530" s="75"/>
    </row>
    <row r="5531" spans="48:53">
      <c r="AV5531" s="203"/>
      <c r="AW5531" s="75"/>
      <c r="AX5531" s="75"/>
      <c r="AY5531" s="94"/>
      <c r="AZ5531" s="75"/>
      <c r="BA5531" s="75"/>
    </row>
    <row r="5532" spans="48:53">
      <c r="AV5532" s="203"/>
      <c r="AW5532" s="75"/>
      <c r="AX5532" s="75"/>
      <c r="AY5532" s="94"/>
      <c r="AZ5532" s="75"/>
      <c r="BA5532" s="75"/>
    </row>
    <row r="5533" spans="48:53">
      <c r="AV5533" s="203"/>
      <c r="AW5533" s="75"/>
      <c r="AX5533" s="75"/>
      <c r="AY5533" s="94"/>
      <c r="AZ5533" s="75"/>
      <c r="BA5533" s="75"/>
    </row>
    <row r="5534" spans="48:53">
      <c r="AV5534" s="203"/>
      <c r="AW5534" s="75"/>
      <c r="AX5534" s="75"/>
      <c r="AY5534" s="94"/>
      <c r="AZ5534" s="75"/>
      <c r="BA5534" s="75"/>
    </row>
    <row r="5535" spans="48:53">
      <c r="AV5535" s="203"/>
      <c r="AW5535" s="75"/>
      <c r="AX5535" s="75"/>
      <c r="AY5535" s="94"/>
      <c r="AZ5535" s="75"/>
      <c r="BA5535" s="75"/>
    </row>
    <row r="5536" spans="48:53">
      <c r="AV5536" s="203"/>
      <c r="AW5536" s="75"/>
      <c r="AX5536" s="75"/>
      <c r="AY5536" s="94"/>
      <c r="AZ5536" s="75"/>
      <c r="BA5536" s="75"/>
    </row>
    <row r="5537" spans="48:53">
      <c r="AV5537" s="203"/>
      <c r="AW5537" s="75"/>
      <c r="AX5537" s="75"/>
      <c r="AY5537" s="94"/>
      <c r="AZ5537" s="75"/>
      <c r="BA5537" s="75"/>
    </row>
    <row r="5538" spans="48:53">
      <c r="AV5538" s="203"/>
      <c r="AW5538" s="75"/>
      <c r="AX5538" s="75"/>
      <c r="AY5538" s="94"/>
      <c r="AZ5538" s="75"/>
      <c r="BA5538" s="75"/>
    </row>
    <row r="5539" spans="48:53">
      <c r="AV5539" s="203"/>
      <c r="AW5539" s="75"/>
      <c r="AX5539" s="75"/>
      <c r="AY5539" s="94"/>
      <c r="AZ5539" s="75"/>
      <c r="BA5539" s="75"/>
    </row>
    <row r="5540" spans="48:53">
      <c r="AV5540" s="203"/>
      <c r="AW5540" s="75"/>
      <c r="AX5540" s="75"/>
      <c r="AY5540" s="94"/>
      <c r="AZ5540" s="75"/>
      <c r="BA5540" s="75"/>
    </row>
    <row r="5541" spans="48:53">
      <c r="AV5541" s="203"/>
      <c r="AW5541" s="75"/>
      <c r="AX5541" s="75"/>
      <c r="AY5541" s="94"/>
      <c r="AZ5541" s="75"/>
      <c r="BA5541" s="75"/>
    </row>
    <row r="5542" spans="48:53">
      <c r="AV5542" s="203"/>
      <c r="AW5542" s="75"/>
      <c r="AX5542" s="75"/>
      <c r="AY5542" s="94"/>
      <c r="AZ5542" s="75"/>
      <c r="BA5542" s="75"/>
    </row>
    <row r="5543" spans="48:53">
      <c r="AV5543" s="203"/>
      <c r="AW5543" s="75"/>
      <c r="AX5543" s="75"/>
      <c r="AY5543" s="94"/>
      <c r="AZ5543" s="75"/>
      <c r="BA5543" s="75"/>
    </row>
    <row r="5544" spans="48:53">
      <c r="AV5544" s="203"/>
      <c r="AW5544" s="75"/>
      <c r="AX5544" s="75"/>
      <c r="AY5544" s="94"/>
      <c r="AZ5544" s="75"/>
      <c r="BA5544" s="75"/>
    </row>
    <row r="5545" spans="48:53">
      <c r="AV5545" s="203"/>
      <c r="AW5545" s="75"/>
      <c r="AX5545" s="75"/>
      <c r="AY5545" s="94"/>
      <c r="AZ5545" s="75"/>
      <c r="BA5545" s="75"/>
    </row>
    <row r="5546" spans="48:53">
      <c r="AV5546" s="203"/>
      <c r="AW5546" s="75"/>
      <c r="AX5546" s="75"/>
      <c r="AY5546" s="94"/>
      <c r="AZ5546" s="75"/>
      <c r="BA5546" s="75"/>
    </row>
    <row r="5547" spans="48:53">
      <c r="AV5547" s="203"/>
      <c r="AW5547" s="75"/>
      <c r="AX5547" s="75"/>
      <c r="AY5547" s="94"/>
      <c r="AZ5547" s="75"/>
      <c r="BA5547" s="75"/>
    </row>
    <row r="5548" spans="48:53">
      <c r="AV5548" s="203"/>
      <c r="AW5548" s="75"/>
      <c r="AX5548" s="75"/>
      <c r="AY5548" s="94"/>
      <c r="AZ5548" s="75"/>
      <c r="BA5548" s="75"/>
    </row>
    <row r="5549" spans="48:53">
      <c r="AV5549" s="203"/>
      <c r="AW5549" s="75"/>
      <c r="AX5549" s="75"/>
      <c r="AY5549" s="94"/>
      <c r="AZ5549" s="75"/>
      <c r="BA5549" s="75"/>
    </row>
    <row r="5550" spans="48:53">
      <c r="AV5550" s="203"/>
      <c r="AW5550" s="75"/>
      <c r="AX5550" s="75"/>
      <c r="AY5550" s="94"/>
      <c r="AZ5550" s="75"/>
      <c r="BA5550" s="75"/>
    </row>
    <row r="5551" spans="48:53">
      <c r="AV5551" s="203"/>
      <c r="AW5551" s="75"/>
      <c r="AX5551" s="75"/>
      <c r="AY5551" s="94"/>
      <c r="AZ5551" s="75"/>
      <c r="BA5551" s="75"/>
    </row>
    <row r="5552" spans="48:53">
      <c r="AV5552" s="203"/>
      <c r="AW5552" s="75"/>
      <c r="AX5552" s="75"/>
      <c r="AY5552" s="94"/>
      <c r="AZ5552" s="75"/>
      <c r="BA5552" s="75"/>
    </row>
    <row r="5553" spans="48:53">
      <c r="AV5553" s="203"/>
      <c r="AW5553" s="75"/>
      <c r="AX5553" s="75"/>
      <c r="AY5553" s="94"/>
      <c r="AZ5553" s="75"/>
      <c r="BA5553" s="75"/>
    </row>
    <row r="5554" spans="48:53">
      <c r="AV5554" s="203"/>
      <c r="AW5554" s="75"/>
      <c r="AX5554" s="75"/>
      <c r="AY5554" s="94"/>
      <c r="AZ5554" s="75"/>
      <c r="BA5554" s="75"/>
    </row>
    <row r="5555" spans="48:53">
      <c r="AV5555" s="203"/>
      <c r="AW5555" s="75"/>
      <c r="AX5555" s="75"/>
      <c r="AY5555" s="94"/>
      <c r="AZ5555" s="75"/>
      <c r="BA5555" s="75"/>
    </row>
    <row r="5556" spans="48:53">
      <c r="AV5556" s="203"/>
      <c r="AW5556" s="75"/>
      <c r="AX5556" s="75"/>
      <c r="AY5556" s="94"/>
      <c r="AZ5556" s="75"/>
      <c r="BA5556" s="75"/>
    </row>
    <row r="5557" spans="48:53">
      <c r="AV5557" s="203"/>
      <c r="AW5557" s="75"/>
      <c r="AX5557" s="75"/>
      <c r="AY5557" s="94"/>
      <c r="AZ5557" s="75"/>
      <c r="BA5557" s="75"/>
    </row>
    <row r="5558" spans="48:53">
      <c r="AV5558" s="203"/>
      <c r="AW5558" s="75"/>
      <c r="AX5558" s="75"/>
      <c r="AY5558" s="94"/>
      <c r="AZ5558" s="75"/>
      <c r="BA5558" s="75"/>
    </row>
    <row r="5559" spans="48:53">
      <c r="AV5559" s="203"/>
      <c r="AW5559" s="75"/>
      <c r="AX5559" s="75"/>
      <c r="AY5559" s="94"/>
      <c r="AZ5559" s="75"/>
      <c r="BA5559" s="75"/>
    </row>
    <row r="5560" spans="48:53">
      <c r="AV5560" s="203"/>
      <c r="AW5560" s="75"/>
      <c r="AX5560" s="75"/>
      <c r="AY5560" s="94"/>
      <c r="AZ5560" s="75"/>
      <c r="BA5560" s="75"/>
    </row>
    <row r="5561" spans="48:53">
      <c r="AV5561" s="203"/>
      <c r="AW5561" s="75"/>
      <c r="AX5561" s="75"/>
      <c r="AY5561" s="94"/>
      <c r="AZ5561" s="75"/>
      <c r="BA5561" s="75"/>
    </row>
    <row r="5562" spans="48:53">
      <c r="AV5562" s="203"/>
      <c r="AW5562" s="75"/>
      <c r="AX5562" s="75"/>
      <c r="AY5562" s="94"/>
      <c r="AZ5562" s="75"/>
      <c r="BA5562" s="75"/>
    </row>
    <row r="5563" spans="48:53">
      <c r="AV5563" s="203"/>
      <c r="AW5563" s="75"/>
      <c r="AX5563" s="75"/>
      <c r="AY5563" s="94"/>
      <c r="AZ5563" s="75"/>
      <c r="BA5563" s="75"/>
    </row>
    <row r="5564" spans="48:53">
      <c r="AV5564" s="203"/>
      <c r="AW5564" s="75"/>
      <c r="AX5564" s="75"/>
      <c r="AY5564" s="94"/>
      <c r="AZ5564" s="75"/>
      <c r="BA5564" s="75"/>
    </row>
    <row r="5565" spans="48:53">
      <c r="AV5565" s="203"/>
      <c r="AW5565" s="75"/>
      <c r="AX5565" s="75"/>
      <c r="AY5565" s="94"/>
      <c r="AZ5565" s="75"/>
      <c r="BA5565" s="75"/>
    </row>
    <row r="5566" spans="48:53">
      <c r="AV5566" s="203"/>
      <c r="AW5566" s="75"/>
      <c r="AX5566" s="75"/>
      <c r="AY5566" s="94"/>
      <c r="AZ5566" s="75"/>
      <c r="BA5566" s="75"/>
    </row>
    <row r="5567" spans="48:53">
      <c r="AV5567" s="203"/>
      <c r="AW5567" s="75"/>
      <c r="AX5567" s="75"/>
      <c r="AY5567" s="94"/>
      <c r="AZ5567" s="75"/>
      <c r="BA5567" s="75"/>
    </row>
    <row r="5568" spans="48:53">
      <c r="AV5568" s="203"/>
      <c r="AW5568" s="75"/>
      <c r="AX5568" s="75"/>
      <c r="AY5568" s="94"/>
      <c r="AZ5568" s="75"/>
      <c r="BA5568" s="75"/>
    </row>
    <row r="5569" spans="48:53">
      <c r="AV5569" s="203"/>
      <c r="AW5569" s="75"/>
      <c r="AX5569" s="75"/>
      <c r="AY5569" s="94"/>
      <c r="AZ5569" s="75"/>
      <c r="BA5569" s="75"/>
    </row>
    <row r="5570" spans="48:53">
      <c r="AV5570" s="203"/>
      <c r="AW5570" s="75"/>
      <c r="AX5570" s="75"/>
      <c r="AY5570" s="94"/>
      <c r="AZ5570" s="75"/>
      <c r="BA5570" s="75"/>
    </row>
    <row r="5571" spans="48:53">
      <c r="AV5571" s="203"/>
      <c r="AW5571" s="75"/>
      <c r="AX5571" s="75"/>
      <c r="AY5571" s="94"/>
      <c r="AZ5571" s="75"/>
      <c r="BA5571" s="75"/>
    </row>
    <row r="5572" spans="48:53">
      <c r="AV5572" s="203"/>
      <c r="AW5572" s="75"/>
      <c r="AX5572" s="75"/>
      <c r="AY5572" s="94"/>
      <c r="AZ5572" s="75"/>
      <c r="BA5572" s="75"/>
    </row>
    <row r="5573" spans="48:53">
      <c r="AV5573" s="203"/>
      <c r="AW5573" s="75"/>
      <c r="AX5573" s="75"/>
      <c r="AY5573" s="94"/>
      <c r="AZ5573" s="75"/>
      <c r="BA5573" s="75"/>
    </row>
    <row r="5574" spans="48:53">
      <c r="AV5574" s="203"/>
      <c r="AW5574" s="75"/>
      <c r="AX5574" s="75"/>
      <c r="AY5574" s="94"/>
      <c r="AZ5574" s="75"/>
      <c r="BA5574" s="75"/>
    </row>
    <row r="5575" spans="48:53">
      <c r="AV5575" s="203"/>
      <c r="AW5575" s="75"/>
      <c r="AX5575" s="75"/>
      <c r="AY5575" s="94"/>
      <c r="AZ5575" s="75"/>
      <c r="BA5575" s="75"/>
    </row>
    <row r="5576" spans="48:53">
      <c r="AV5576" s="203"/>
      <c r="AW5576" s="75"/>
      <c r="AX5576" s="75"/>
      <c r="AY5576" s="94"/>
      <c r="AZ5576" s="75"/>
      <c r="BA5576" s="75"/>
    </row>
    <row r="5577" spans="48:53">
      <c r="AV5577" s="203"/>
      <c r="AW5577" s="75"/>
      <c r="AX5577" s="75"/>
      <c r="AY5577" s="94"/>
      <c r="AZ5577" s="75"/>
      <c r="BA5577" s="75"/>
    </row>
    <row r="5578" spans="48:53">
      <c r="AV5578" s="203"/>
      <c r="AW5578" s="75"/>
      <c r="AX5578" s="75"/>
      <c r="AY5578" s="94"/>
      <c r="AZ5578" s="75"/>
      <c r="BA5578" s="75"/>
    </row>
    <row r="5579" spans="48:53">
      <c r="AV5579" s="203"/>
      <c r="AW5579" s="75"/>
      <c r="AX5579" s="75"/>
      <c r="AY5579" s="94"/>
      <c r="AZ5579" s="75"/>
      <c r="BA5579" s="75"/>
    </row>
    <row r="5580" spans="48:53">
      <c r="AV5580" s="203"/>
      <c r="AW5580" s="75"/>
      <c r="AX5580" s="75"/>
      <c r="AY5580" s="94"/>
      <c r="AZ5580" s="75"/>
      <c r="BA5580" s="75"/>
    </row>
    <row r="5581" spans="48:53">
      <c r="AV5581" s="203"/>
      <c r="AW5581" s="75"/>
      <c r="AX5581" s="75"/>
      <c r="AY5581" s="94"/>
      <c r="AZ5581" s="75"/>
      <c r="BA5581" s="75"/>
    </row>
    <row r="5582" spans="48:53">
      <c r="AV5582" s="203"/>
      <c r="AW5582" s="75"/>
      <c r="AX5582" s="75"/>
      <c r="AY5582" s="94"/>
      <c r="AZ5582" s="75"/>
      <c r="BA5582" s="75"/>
    </row>
    <row r="5583" spans="48:53">
      <c r="AV5583" s="203"/>
      <c r="AW5583" s="75"/>
      <c r="AX5583" s="75"/>
      <c r="AY5583" s="94"/>
      <c r="AZ5583" s="75"/>
      <c r="BA5583" s="75"/>
    </row>
    <row r="5584" spans="48:53">
      <c r="AV5584" s="203"/>
      <c r="AW5584" s="75"/>
      <c r="AX5584" s="75"/>
      <c r="AY5584" s="94"/>
      <c r="AZ5584" s="75"/>
      <c r="BA5584" s="75"/>
    </row>
    <row r="5585" spans="48:53">
      <c r="AV5585" s="203"/>
      <c r="AW5585" s="75"/>
      <c r="AX5585" s="75"/>
      <c r="AY5585" s="94"/>
      <c r="AZ5585" s="75"/>
      <c r="BA5585" s="75"/>
    </row>
    <row r="5586" spans="48:53">
      <c r="AV5586" s="203"/>
      <c r="AW5586" s="75"/>
      <c r="AX5586" s="75"/>
      <c r="AY5586" s="94"/>
      <c r="AZ5586" s="75"/>
      <c r="BA5586" s="75"/>
    </row>
    <row r="5587" spans="48:53">
      <c r="AV5587" s="203"/>
      <c r="AW5587" s="75"/>
      <c r="AX5587" s="75"/>
      <c r="AY5587" s="94"/>
      <c r="AZ5587" s="75"/>
      <c r="BA5587" s="75"/>
    </row>
    <row r="5588" spans="48:53">
      <c r="AV5588" s="203"/>
      <c r="AW5588" s="75"/>
      <c r="AX5588" s="75"/>
      <c r="AY5588" s="94"/>
      <c r="AZ5588" s="75"/>
      <c r="BA5588" s="75"/>
    </row>
    <row r="5589" spans="48:53">
      <c r="AV5589" s="203"/>
      <c r="AW5589" s="75"/>
      <c r="AX5589" s="75"/>
      <c r="AY5589" s="94"/>
      <c r="AZ5589" s="75"/>
      <c r="BA5589" s="75"/>
    </row>
    <row r="5590" spans="48:53">
      <c r="AV5590" s="203"/>
      <c r="AW5590" s="75"/>
      <c r="AX5590" s="75"/>
      <c r="AY5590" s="94"/>
      <c r="AZ5590" s="75"/>
      <c r="BA5590" s="75"/>
    </row>
    <row r="5591" spans="48:53">
      <c r="AV5591" s="203"/>
      <c r="AW5591" s="75"/>
      <c r="AX5591" s="75"/>
      <c r="AY5591" s="94"/>
      <c r="AZ5591" s="75"/>
      <c r="BA5591" s="75"/>
    </row>
    <row r="5592" spans="48:53">
      <c r="AV5592" s="203"/>
      <c r="AW5592" s="75"/>
      <c r="AX5592" s="75"/>
      <c r="AY5592" s="94"/>
      <c r="AZ5592" s="75"/>
      <c r="BA5592" s="75"/>
    </row>
    <row r="5593" spans="48:53">
      <c r="AV5593" s="203"/>
      <c r="AW5593" s="75"/>
      <c r="AX5593" s="75"/>
      <c r="AY5593" s="94"/>
      <c r="AZ5593" s="75"/>
      <c r="BA5593" s="75"/>
    </row>
    <row r="5594" spans="48:53">
      <c r="AV5594" s="203"/>
      <c r="AW5594" s="75"/>
      <c r="AX5594" s="75"/>
      <c r="AY5594" s="94"/>
      <c r="AZ5594" s="75"/>
      <c r="BA5594" s="75"/>
    </row>
    <row r="5595" spans="48:53">
      <c r="AV5595" s="203"/>
      <c r="AW5595" s="75"/>
      <c r="AX5595" s="75"/>
      <c r="AY5595" s="94"/>
      <c r="AZ5595" s="75"/>
      <c r="BA5595" s="75"/>
    </row>
    <row r="5596" spans="48:53">
      <c r="AV5596" s="203"/>
      <c r="AW5596" s="75"/>
      <c r="AX5596" s="75"/>
      <c r="AY5596" s="94"/>
      <c r="AZ5596" s="75"/>
      <c r="BA5596" s="75"/>
    </row>
    <row r="5597" spans="48:53">
      <c r="AV5597" s="203"/>
      <c r="AW5597" s="75"/>
      <c r="AX5597" s="75"/>
      <c r="AY5597" s="94"/>
      <c r="AZ5597" s="75"/>
      <c r="BA5597" s="75"/>
    </row>
    <row r="5598" spans="48:53">
      <c r="AV5598" s="203"/>
      <c r="AW5598" s="75"/>
      <c r="AX5598" s="75"/>
      <c r="AY5598" s="94"/>
      <c r="AZ5598" s="75"/>
      <c r="BA5598" s="75"/>
    </row>
    <row r="5599" spans="48:53">
      <c r="AV5599" s="203"/>
      <c r="AW5599" s="75"/>
      <c r="AX5599" s="75"/>
      <c r="AY5599" s="94"/>
      <c r="AZ5599" s="75"/>
      <c r="BA5599" s="75"/>
    </row>
    <row r="5600" spans="48:53">
      <c r="AV5600" s="203"/>
      <c r="AW5600" s="75"/>
      <c r="AX5600" s="75"/>
      <c r="AY5600" s="94"/>
      <c r="AZ5600" s="75"/>
      <c r="BA5600" s="75"/>
    </row>
    <row r="5601" spans="48:53">
      <c r="AV5601" s="203"/>
      <c r="AW5601" s="75"/>
      <c r="AX5601" s="75"/>
      <c r="AY5601" s="94"/>
      <c r="AZ5601" s="75"/>
      <c r="BA5601" s="75"/>
    </row>
    <row r="5602" spans="48:53">
      <c r="AV5602" s="203"/>
      <c r="AW5602" s="75"/>
      <c r="AX5602" s="75"/>
      <c r="AY5602" s="94"/>
      <c r="AZ5602" s="75"/>
      <c r="BA5602" s="75"/>
    </row>
    <row r="5603" spans="48:53">
      <c r="AV5603" s="203"/>
      <c r="AW5603" s="75"/>
      <c r="AX5603" s="75"/>
      <c r="AY5603" s="94"/>
      <c r="AZ5603" s="75"/>
      <c r="BA5603" s="75"/>
    </row>
    <row r="5604" spans="48:53">
      <c r="AV5604" s="203"/>
      <c r="AW5604" s="75"/>
      <c r="AX5604" s="75"/>
      <c r="AY5604" s="94"/>
      <c r="AZ5604" s="75"/>
      <c r="BA5604" s="75"/>
    </row>
    <row r="5605" spans="48:53">
      <c r="AV5605" s="203"/>
      <c r="AW5605" s="75"/>
      <c r="AX5605" s="75"/>
      <c r="AY5605" s="94"/>
      <c r="AZ5605" s="75"/>
      <c r="BA5605" s="75"/>
    </row>
    <row r="5606" spans="48:53">
      <c r="AV5606" s="203"/>
      <c r="AW5606" s="75"/>
      <c r="AX5606" s="75"/>
      <c r="AY5606" s="94"/>
      <c r="AZ5606" s="75"/>
      <c r="BA5606" s="75"/>
    </row>
    <row r="5607" spans="48:53">
      <c r="AV5607" s="203"/>
      <c r="AW5607" s="75"/>
      <c r="AX5607" s="75"/>
      <c r="AY5607" s="94"/>
      <c r="AZ5607" s="75"/>
      <c r="BA5607" s="75"/>
    </row>
    <row r="5608" spans="48:53">
      <c r="AV5608" s="203"/>
      <c r="AW5608" s="75"/>
      <c r="AX5608" s="75"/>
      <c r="AY5608" s="94"/>
      <c r="AZ5608" s="75"/>
      <c r="BA5608" s="75"/>
    </row>
    <row r="5609" spans="48:53">
      <c r="AV5609" s="203"/>
      <c r="AW5609" s="75"/>
      <c r="AX5609" s="75"/>
      <c r="AY5609" s="94"/>
      <c r="AZ5609" s="75"/>
      <c r="BA5609" s="75"/>
    </row>
    <row r="5610" spans="48:53">
      <c r="AV5610" s="203"/>
      <c r="AW5610" s="75"/>
      <c r="AX5610" s="75"/>
      <c r="AY5610" s="94"/>
      <c r="AZ5610" s="75"/>
      <c r="BA5610" s="75"/>
    </row>
    <row r="5611" spans="48:53">
      <c r="AV5611" s="203"/>
      <c r="AW5611" s="75"/>
      <c r="AX5611" s="75"/>
      <c r="AY5611" s="94"/>
      <c r="AZ5611" s="75"/>
      <c r="BA5611" s="75"/>
    </row>
    <row r="5612" spans="48:53">
      <c r="AV5612" s="203"/>
      <c r="AW5612" s="75"/>
      <c r="AX5612" s="75"/>
      <c r="AY5612" s="94"/>
      <c r="AZ5612" s="75"/>
      <c r="BA5612" s="75"/>
    </row>
    <row r="5613" spans="48:53">
      <c r="AV5613" s="203"/>
      <c r="AW5613" s="75"/>
      <c r="AX5613" s="75"/>
      <c r="AY5613" s="94"/>
      <c r="AZ5613" s="75"/>
      <c r="BA5613" s="75"/>
    </row>
    <row r="5614" spans="48:53">
      <c r="AV5614" s="203"/>
      <c r="AW5614" s="75"/>
      <c r="AX5614" s="75"/>
      <c r="AY5614" s="94"/>
      <c r="AZ5614" s="75"/>
      <c r="BA5614" s="75"/>
    </row>
    <row r="5615" spans="48:53">
      <c r="AV5615" s="203"/>
      <c r="AW5615" s="75"/>
      <c r="AX5615" s="75"/>
      <c r="AY5615" s="94"/>
      <c r="AZ5615" s="75"/>
      <c r="BA5615" s="75"/>
    </row>
    <row r="5616" spans="48:53">
      <c r="AV5616" s="203"/>
      <c r="AW5616" s="75"/>
      <c r="AX5616" s="75"/>
      <c r="AY5616" s="94"/>
      <c r="AZ5616" s="75"/>
      <c r="BA5616" s="75"/>
    </row>
    <row r="5617" spans="48:53">
      <c r="AV5617" s="203"/>
      <c r="AW5617" s="75"/>
      <c r="AX5617" s="75"/>
      <c r="AY5617" s="94"/>
      <c r="AZ5617" s="75"/>
      <c r="BA5617" s="75"/>
    </row>
    <row r="5618" spans="48:53">
      <c r="AV5618" s="203"/>
      <c r="AW5618" s="75"/>
      <c r="AX5618" s="75"/>
      <c r="AY5618" s="94"/>
      <c r="AZ5618" s="75"/>
      <c r="BA5618" s="75"/>
    </row>
    <row r="5619" spans="48:53">
      <c r="AV5619" s="203"/>
      <c r="AW5619" s="75"/>
      <c r="AX5619" s="75"/>
      <c r="AY5619" s="94"/>
      <c r="AZ5619" s="75"/>
      <c r="BA5619" s="75"/>
    </row>
    <row r="5620" spans="48:53">
      <c r="AV5620" s="203"/>
      <c r="AW5620" s="75"/>
      <c r="AX5620" s="75"/>
      <c r="AY5620" s="94"/>
      <c r="AZ5620" s="75"/>
      <c r="BA5620" s="75"/>
    </row>
    <row r="5621" spans="48:53">
      <c r="AV5621" s="203"/>
      <c r="AW5621" s="75"/>
      <c r="AX5621" s="75"/>
      <c r="AY5621" s="94"/>
      <c r="AZ5621" s="75"/>
      <c r="BA5621" s="75"/>
    </row>
    <row r="5622" spans="48:53">
      <c r="AV5622" s="203"/>
      <c r="AW5622" s="75"/>
      <c r="AX5622" s="75"/>
      <c r="AY5622" s="94"/>
      <c r="AZ5622" s="75"/>
      <c r="BA5622" s="75"/>
    </row>
    <row r="5623" spans="48:53">
      <c r="AV5623" s="203"/>
      <c r="AW5623" s="75"/>
      <c r="AX5623" s="75"/>
      <c r="AY5623" s="94"/>
      <c r="AZ5623" s="75"/>
      <c r="BA5623" s="75"/>
    </row>
    <row r="5624" spans="48:53">
      <c r="AV5624" s="203"/>
      <c r="AW5624" s="75"/>
      <c r="AX5624" s="75"/>
      <c r="AY5624" s="94"/>
      <c r="AZ5624" s="75"/>
      <c r="BA5624" s="75"/>
    </row>
    <row r="5625" spans="48:53">
      <c r="AV5625" s="203"/>
      <c r="AW5625" s="75"/>
      <c r="AX5625" s="75"/>
      <c r="AY5625" s="94"/>
      <c r="AZ5625" s="75"/>
      <c r="BA5625" s="75"/>
    </row>
    <row r="5626" spans="48:53">
      <c r="AV5626" s="203"/>
      <c r="AW5626" s="75"/>
      <c r="AX5626" s="75"/>
      <c r="AY5626" s="94"/>
      <c r="AZ5626" s="75"/>
      <c r="BA5626" s="75"/>
    </row>
    <row r="5627" spans="48:53">
      <c r="AV5627" s="203"/>
      <c r="AW5627" s="75"/>
      <c r="AX5627" s="75"/>
      <c r="AY5627" s="94"/>
      <c r="AZ5627" s="75"/>
      <c r="BA5627" s="75"/>
    </row>
    <row r="5628" spans="48:53">
      <c r="AV5628" s="203"/>
      <c r="AW5628" s="75"/>
      <c r="AX5628" s="75"/>
      <c r="AY5628" s="94"/>
      <c r="AZ5628" s="75"/>
      <c r="BA5628" s="75"/>
    </row>
    <row r="5629" spans="48:53">
      <c r="AV5629" s="203"/>
      <c r="AW5629" s="75"/>
      <c r="AX5629" s="75"/>
      <c r="AY5629" s="94"/>
      <c r="AZ5629" s="75"/>
      <c r="BA5629" s="75"/>
    </row>
    <row r="5630" spans="48:53">
      <c r="AV5630" s="203"/>
      <c r="AW5630" s="75"/>
      <c r="AX5630" s="75"/>
      <c r="AY5630" s="94"/>
      <c r="AZ5630" s="75"/>
      <c r="BA5630" s="75"/>
    </row>
    <row r="5631" spans="48:53">
      <c r="AV5631" s="203"/>
      <c r="AW5631" s="75"/>
      <c r="AX5631" s="75"/>
      <c r="AY5631" s="94"/>
      <c r="AZ5631" s="75"/>
      <c r="BA5631" s="75"/>
    </row>
    <row r="5632" spans="48:53">
      <c r="AV5632" s="203"/>
      <c r="AW5632" s="75"/>
      <c r="AX5632" s="75"/>
      <c r="AY5632" s="94"/>
      <c r="AZ5632" s="75"/>
      <c r="BA5632" s="75"/>
    </row>
    <row r="5633" spans="48:53">
      <c r="AV5633" s="203"/>
      <c r="AW5633" s="75"/>
      <c r="AX5633" s="75"/>
      <c r="AY5633" s="94"/>
      <c r="AZ5633" s="75"/>
      <c r="BA5633" s="75"/>
    </row>
    <row r="5634" spans="48:53">
      <c r="AV5634" s="203"/>
      <c r="AW5634" s="75"/>
      <c r="AX5634" s="75"/>
      <c r="AY5634" s="94"/>
      <c r="AZ5634" s="75"/>
      <c r="BA5634" s="75"/>
    </row>
    <row r="5635" spans="48:53">
      <c r="AV5635" s="203"/>
      <c r="AW5635" s="75"/>
      <c r="AX5635" s="75"/>
      <c r="AY5635" s="94"/>
      <c r="AZ5635" s="75"/>
      <c r="BA5635" s="75"/>
    </row>
    <row r="5636" spans="48:53">
      <c r="AV5636" s="203"/>
      <c r="AW5636" s="75"/>
      <c r="AX5636" s="75"/>
      <c r="AY5636" s="94"/>
      <c r="AZ5636" s="75"/>
      <c r="BA5636" s="75"/>
    </row>
    <row r="5637" spans="48:53">
      <c r="AV5637" s="203"/>
      <c r="AW5637" s="75"/>
      <c r="AX5637" s="75"/>
      <c r="AY5637" s="94"/>
      <c r="AZ5637" s="75"/>
      <c r="BA5637" s="75"/>
    </row>
    <row r="5638" spans="48:53">
      <c r="AV5638" s="203"/>
      <c r="AW5638" s="75"/>
      <c r="AX5638" s="75"/>
      <c r="AY5638" s="94"/>
      <c r="AZ5638" s="75"/>
      <c r="BA5638" s="75"/>
    </row>
    <row r="5639" spans="48:53">
      <c r="AV5639" s="203"/>
      <c r="AW5639" s="75"/>
      <c r="AX5639" s="75"/>
      <c r="AY5639" s="94"/>
      <c r="AZ5639" s="75"/>
      <c r="BA5639" s="75"/>
    </row>
    <row r="5640" spans="48:53">
      <c r="AV5640" s="203"/>
      <c r="AW5640" s="75"/>
      <c r="AX5640" s="75"/>
      <c r="AY5640" s="94"/>
      <c r="AZ5640" s="75"/>
      <c r="BA5640" s="75"/>
    </row>
    <row r="5641" spans="48:53">
      <c r="AV5641" s="203"/>
      <c r="AW5641" s="75"/>
      <c r="AX5641" s="75"/>
      <c r="AY5641" s="94"/>
      <c r="AZ5641" s="75"/>
      <c r="BA5641" s="75"/>
    </row>
    <row r="5642" spans="48:53">
      <c r="AV5642" s="203"/>
      <c r="AW5642" s="75"/>
      <c r="AX5642" s="75"/>
      <c r="AY5642" s="94"/>
      <c r="AZ5642" s="75"/>
      <c r="BA5642" s="75"/>
    </row>
    <row r="5643" spans="48:53">
      <c r="AV5643" s="203"/>
      <c r="AW5643" s="75"/>
      <c r="AX5643" s="75"/>
      <c r="AY5643" s="94"/>
      <c r="AZ5643" s="75"/>
      <c r="BA5643" s="75"/>
    </row>
    <row r="5644" spans="48:53">
      <c r="AV5644" s="203"/>
      <c r="AW5644" s="75"/>
      <c r="AX5644" s="75"/>
      <c r="AY5644" s="94"/>
      <c r="AZ5644" s="75"/>
      <c r="BA5644" s="75"/>
    </row>
    <row r="5645" spans="48:53">
      <c r="AV5645" s="203"/>
      <c r="AW5645" s="75"/>
      <c r="AX5645" s="75"/>
      <c r="AY5645" s="94"/>
      <c r="AZ5645" s="75"/>
      <c r="BA5645" s="75"/>
    </row>
    <row r="5646" spans="48:53">
      <c r="AV5646" s="203"/>
      <c r="AW5646" s="75"/>
      <c r="AX5646" s="75"/>
      <c r="AY5646" s="94"/>
      <c r="AZ5646" s="75"/>
      <c r="BA5646" s="75"/>
    </row>
    <row r="5647" spans="48:53">
      <c r="AV5647" s="203"/>
      <c r="AW5647" s="75"/>
      <c r="AX5647" s="75"/>
      <c r="AY5647" s="94"/>
      <c r="AZ5647" s="75"/>
      <c r="BA5647" s="75"/>
    </row>
    <row r="5648" spans="48:53">
      <c r="AV5648" s="203"/>
      <c r="AW5648" s="75"/>
      <c r="AX5648" s="75"/>
      <c r="AY5648" s="94"/>
      <c r="AZ5648" s="75"/>
      <c r="BA5648" s="75"/>
    </row>
    <row r="5649" spans="48:53">
      <c r="AV5649" s="203"/>
      <c r="AW5649" s="75"/>
      <c r="AX5649" s="75"/>
      <c r="AY5649" s="94"/>
      <c r="AZ5649" s="75"/>
      <c r="BA5649" s="75"/>
    </row>
    <row r="5650" spans="48:53">
      <c r="AV5650" s="203"/>
      <c r="AW5650" s="75"/>
      <c r="AX5650" s="75"/>
      <c r="AY5650" s="94"/>
      <c r="AZ5650" s="75"/>
      <c r="BA5650" s="75"/>
    </row>
    <row r="5651" spans="48:53">
      <c r="AV5651" s="203"/>
      <c r="AW5651" s="75"/>
      <c r="AX5651" s="75"/>
      <c r="AY5651" s="94"/>
      <c r="AZ5651" s="75"/>
      <c r="BA5651" s="75"/>
    </row>
    <row r="5652" spans="48:53">
      <c r="AV5652" s="203"/>
      <c r="AW5652" s="75"/>
      <c r="AX5652" s="75"/>
      <c r="AY5652" s="94"/>
      <c r="AZ5652" s="75"/>
      <c r="BA5652" s="75"/>
    </row>
    <row r="5653" spans="48:53">
      <c r="AV5653" s="203"/>
      <c r="AW5653" s="75"/>
      <c r="AX5653" s="75"/>
      <c r="AY5653" s="94"/>
      <c r="AZ5653" s="75"/>
      <c r="BA5653" s="75"/>
    </row>
    <row r="5654" spans="48:53">
      <c r="AV5654" s="203"/>
      <c r="AW5654" s="75"/>
      <c r="AX5654" s="75"/>
      <c r="AY5654" s="94"/>
      <c r="AZ5654" s="75"/>
      <c r="BA5654" s="75"/>
    </row>
    <row r="5655" spans="48:53">
      <c r="AV5655" s="203"/>
      <c r="AW5655" s="75"/>
      <c r="AX5655" s="75"/>
      <c r="AY5655" s="94"/>
      <c r="AZ5655" s="75"/>
      <c r="BA5655" s="75"/>
    </row>
    <row r="5656" spans="48:53">
      <c r="AV5656" s="203"/>
      <c r="AW5656" s="75"/>
      <c r="AX5656" s="75"/>
      <c r="AY5656" s="94"/>
      <c r="AZ5656" s="75"/>
      <c r="BA5656" s="75"/>
    </row>
    <row r="5657" spans="48:53">
      <c r="AV5657" s="203"/>
      <c r="AW5657" s="75"/>
      <c r="AX5657" s="75"/>
      <c r="AY5657" s="94"/>
      <c r="AZ5657" s="75"/>
      <c r="BA5657" s="75"/>
    </row>
    <row r="5658" spans="48:53">
      <c r="AV5658" s="203"/>
      <c r="AW5658" s="75"/>
      <c r="AX5658" s="75"/>
      <c r="AY5658" s="94"/>
      <c r="AZ5658" s="75"/>
      <c r="BA5658" s="75"/>
    </row>
    <row r="5659" spans="48:53">
      <c r="AV5659" s="203"/>
      <c r="AW5659" s="75"/>
      <c r="AX5659" s="75"/>
      <c r="AY5659" s="94"/>
      <c r="AZ5659" s="75"/>
      <c r="BA5659" s="75"/>
    </row>
    <row r="5660" spans="48:53">
      <c r="AV5660" s="203"/>
      <c r="AW5660" s="75"/>
      <c r="AX5660" s="75"/>
      <c r="AY5660" s="94"/>
      <c r="AZ5660" s="75"/>
      <c r="BA5660" s="75"/>
    </row>
    <row r="5661" spans="48:53">
      <c r="AV5661" s="203"/>
      <c r="AW5661" s="75"/>
      <c r="AX5661" s="75"/>
      <c r="AY5661" s="94"/>
      <c r="AZ5661" s="75"/>
      <c r="BA5661" s="75"/>
    </row>
    <row r="5662" spans="48:53">
      <c r="AV5662" s="203"/>
      <c r="AW5662" s="75"/>
      <c r="AX5662" s="75"/>
      <c r="AY5662" s="94"/>
      <c r="AZ5662" s="75"/>
      <c r="BA5662" s="75"/>
    </row>
    <row r="5663" spans="48:53">
      <c r="AV5663" s="203"/>
      <c r="AW5663" s="75"/>
      <c r="AX5663" s="75"/>
      <c r="AY5663" s="94"/>
      <c r="AZ5663" s="75"/>
      <c r="BA5663" s="75"/>
    </row>
    <row r="5664" spans="48:53">
      <c r="AV5664" s="203"/>
      <c r="AW5664" s="75"/>
      <c r="AX5664" s="75"/>
      <c r="AY5664" s="94"/>
      <c r="AZ5664" s="75"/>
      <c r="BA5664" s="75"/>
    </row>
    <row r="5665" spans="48:53">
      <c r="AV5665" s="203"/>
      <c r="AW5665" s="75"/>
      <c r="AX5665" s="75"/>
      <c r="AY5665" s="94"/>
      <c r="AZ5665" s="75"/>
      <c r="BA5665" s="75"/>
    </row>
    <row r="5666" spans="48:53">
      <c r="AV5666" s="203"/>
      <c r="AW5666" s="75"/>
      <c r="AX5666" s="75"/>
      <c r="AY5666" s="94"/>
      <c r="AZ5666" s="75"/>
      <c r="BA5666" s="75"/>
    </row>
    <row r="5667" spans="48:53">
      <c r="AV5667" s="203"/>
      <c r="AW5667" s="75"/>
      <c r="AX5667" s="75"/>
      <c r="AY5667" s="94"/>
      <c r="AZ5667" s="75"/>
      <c r="BA5667" s="75"/>
    </row>
    <row r="5668" spans="48:53">
      <c r="AV5668" s="203"/>
      <c r="AW5668" s="75"/>
      <c r="AX5668" s="75"/>
      <c r="AY5668" s="94"/>
      <c r="AZ5668" s="75"/>
      <c r="BA5668" s="75"/>
    </row>
    <row r="5669" spans="48:53">
      <c r="AV5669" s="203"/>
      <c r="AW5669" s="75"/>
      <c r="AX5669" s="75"/>
      <c r="AY5669" s="94"/>
      <c r="AZ5669" s="75"/>
      <c r="BA5669" s="75"/>
    </row>
    <row r="5670" spans="48:53">
      <c r="AV5670" s="203"/>
      <c r="AW5670" s="75"/>
      <c r="AX5670" s="75"/>
      <c r="AY5670" s="94"/>
      <c r="AZ5670" s="75"/>
      <c r="BA5670" s="75"/>
    </row>
    <row r="5671" spans="48:53">
      <c r="AV5671" s="203"/>
      <c r="AW5671" s="75"/>
      <c r="AX5671" s="75"/>
      <c r="AY5671" s="94"/>
      <c r="AZ5671" s="75"/>
      <c r="BA5671" s="75"/>
    </row>
    <row r="5672" spans="48:53">
      <c r="AV5672" s="203"/>
      <c r="AW5672" s="75"/>
      <c r="AX5672" s="75"/>
      <c r="AY5672" s="94"/>
      <c r="AZ5672" s="75"/>
      <c r="BA5672" s="75"/>
    </row>
    <row r="5673" spans="48:53">
      <c r="AV5673" s="203"/>
      <c r="AW5673" s="75"/>
      <c r="AX5673" s="75"/>
      <c r="AY5673" s="94"/>
      <c r="AZ5673" s="75"/>
      <c r="BA5673" s="75"/>
    </row>
    <row r="5674" spans="48:53">
      <c r="AV5674" s="203"/>
      <c r="AW5674" s="75"/>
      <c r="AX5674" s="75"/>
      <c r="AY5674" s="94"/>
      <c r="AZ5674" s="75"/>
      <c r="BA5674" s="75"/>
    </row>
    <row r="5675" spans="48:53">
      <c r="AV5675" s="203"/>
      <c r="AW5675" s="75"/>
      <c r="AX5675" s="75"/>
      <c r="AY5675" s="94"/>
      <c r="AZ5675" s="75"/>
      <c r="BA5675" s="75"/>
    </row>
    <row r="5676" spans="48:53">
      <c r="AV5676" s="203"/>
      <c r="AW5676" s="75"/>
      <c r="AX5676" s="75"/>
      <c r="AY5676" s="94"/>
      <c r="AZ5676" s="75"/>
      <c r="BA5676" s="75"/>
    </row>
    <row r="5677" spans="48:53">
      <c r="AV5677" s="203"/>
      <c r="AW5677" s="75"/>
      <c r="AX5677" s="75"/>
      <c r="AY5677" s="94"/>
      <c r="AZ5677" s="75"/>
      <c r="BA5677" s="75"/>
    </row>
    <row r="5678" spans="48:53">
      <c r="AV5678" s="203"/>
      <c r="AW5678" s="75"/>
      <c r="AX5678" s="75"/>
      <c r="AY5678" s="94"/>
      <c r="AZ5678" s="75"/>
      <c r="BA5678" s="75"/>
    </row>
    <row r="5679" spans="48:53">
      <c r="AV5679" s="203"/>
      <c r="AW5679" s="75"/>
      <c r="AX5679" s="75"/>
      <c r="AY5679" s="94"/>
      <c r="AZ5679" s="75"/>
      <c r="BA5679" s="75"/>
    </row>
    <row r="5680" spans="48:53">
      <c r="AV5680" s="203"/>
      <c r="AW5680" s="75"/>
      <c r="AX5680" s="75"/>
      <c r="AY5680" s="94"/>
      <c r="AZ5680" s="75"/>
      <c r="BA5680" s="75"/>
    </row>
    <row r="5681" spans="48:53">
      <c r="AV5681" s="203"/>
      <c r="AW5681" s="75"/>
      <c r="AX5681" s="75"/>
      <c r="AY5681" s="94"/>
      <c r="AZ5681" s="75"/>
      <c r="BA5681" s="75"/>
    </row>
    <row r="5682" spans="48:53">
      <c r="AV5682" s="203"/>
      <c r="AW5682" s="75"/>
      <c r="AX5682" s="75"/>
      <c r="AY5682" s="94"/>
      <c r="AZ5682" s="75"/>
      <c r="BA5682" s="75"/>
    </row>
    <row r="5683" spans="48:53">
      <c r="AV5683" s="203"/>
      <c r="AW5683" s="75"/>
      <c r="AX5683" s="75"/>
      <c r="AY5683" s="94"/>
      <c r="AZ5683" s="75"/>
      <c r="BA5683" s="75"/>
    </row>
    <row r="5684" spans="48:53">
      <c r="AV5684" s="203"/>
      <c r="AW5684" s="75"/>
      <c r="AX5684" s="75"/>
      <c r="AY5684" s="94"/>
      <c r="AZ5684" s="75"/>
      <c r="BA5684" s="75"/>
    </row>
    <row r="5685" spans="48:53">
      <c r="AV5685" s="203"/>
      <c r="AW5685" s="75"/>
      <c r="AX5685" s="75"/>
      <c r="AY5685" s="94"/>
      <c r="AZ5685" s="75"/>
      <c r="BA5685" s="75"/>
    </row>
    <row r="5686" spans="48:53">
      <c r="AV5686" s="203"/>
      <c r="AW5686" s="75"/>
      <c r="AX5686" s="75"/>
      <c r="AY5686" s="94"/>
      <c r="AZ5686" s="75"/>
      <c r="BA5686" s="75"/>
    </row>
    <row r="5687" spans="48:53">
      <c r="AV5687" s="203"/>
      <c r="AW5687" s="75"/>
      <c r="AX5687" s="75"/>
      <c r="AY5687" s="94"/>
      <c r="AZ5687" s="75"/>
      <c r="BA5687" s="75"/>
    </row>
    <row r="5688" spans="48:53">
      <c r="AV5688" s="203"/>
      <c r="AW5688" s="75"/>
      <c r="AX5688" s="75"/>
      <c r="AY5688" s="94"/>
      <c r="AZ5688" s="75"/>
      <c r="BA5688" s="75"/>
    </row>
    <row r="5689" spans="48:53">
      <c r="AV5689" s="203"/>
      <c r="AW5689" s="75"/>
      <c r="AX5689" s="75"/>
      <c r="AY5689" s="94"/>
      <c r="AZ5689" s="75"/>
      <c r="BA5689" s="75"/>
    </row>
    <row r="5690" spans="48:53">
      <c r="AV5690" s="203"/>
      <c r="AW5690" s="75"/>
      <c r="AX5690" s="75"/>
      <c r="AY5690" s="94"/>
      <c r="AZ5690" s="75"/>
      <c r="BA5690" s="75"/>
    </row>
    <row r="5691" spans="48:53">
      <c r="AV5691" s="203"/>
      <c r="AW5691" s="75"/>
      <c r="AX5691" s="75"/>
      <c r="AY5691" s="94"/>
      <c r="AZ5691" s="75"/>
      <c r="BA5691" s="75"/>
    </row>
    <row r="5692" spans="48:53">
      <c r="AV5692" s="203"/>
      <c r="AW5692" s="75"/>
      <c r="AX5692" s="75"/>
      <c r="AY5692" s="94"/>
      <c r="AZ5692" s="75"/>
      <c r="BA5692" s="75"/>
    </row>
    <row r="5693" spans="48:53">
      <c r="AV5693" s="203"/>
      <c r="AW5693" s="75"/>
      <c r="AX5693" s="75"/>
      <c r="AY5693" s="94"/>
      <c r="AZ5693" s="75"/>
      <c r="BA5693" s="75"/>
    </row>
    <row r="5694" spans="48:53">
      <c r="AV5694" s="203"/>
      <c r="AW5694" s="75"/>
      <c r="AX5694" s="75"/>
      <c r="AY5694" s="94"/>
      <c r="AZ5694" s="75"/>
      <c r="BA5694" s="75"/>
    </row>
    <row r="5695" spans="48:53">
      <c r="AV5695" s="203"/>
      <c r="AW5695" s="75"/>
      <c r="AX5695" s="75"/>
      <c r="AY5695" s="94"/>
      <c r="AZ5695" s="75"/>
      <c r="BA5695" s="75"/>
    </row>
    <row r="5696" spans="48:53">
      <c r="AV5696" s="203"/>
      <c r="AW5696" s="75"/>
      <c r="AX5696" s="75"/>
      <c r="AY5696" s="94"/>
      <c r="AZ5696" s="75"/>
      <c r="BA5696" s="75"/>
    </row>
    <row r="5697" spans="48:53">
      <c r="AV5697" s="203"/>
      <c r="AW5697" s="75"/>
      <c r="AX5697" s="75"/>
      <c r="AY5697" s="94"/>
      <c r="AZ5697" s="75"/>
      <c r="BA5697" s="75"/>
    </row>
    <row r="5698" spans="48:53">
      <c r="AV5698" s="203"/>
      <c r="AW5698" s="75"/>
      <c r="AX5698" s="75"/>
      <c r="AY5698" s="94"/>
      <c r="AZ5698" s="75"/>
      <c r="BA5698" s="75"/>
    </row>
    <row r="5699" spans="48:53">
      <c r="AV5699" s="203"/>
      <c r="AW5699" s="75"/>
      <c r="AX5699" s="75"/>
      <c r="AY5699" s="94"/>
      <c r="AZ5699" s="75"/>
      <c r="BA5699" s="75"/>
    </row>
    <row r="5700" spans="48:53">
      <c r="AV5700" s="203"/>
      <c r="AW5700" s="75"/>
      <c r="AX5700" s="75"/>
      <c r="AY5700" s="94"/>
      <c r="AZ5700" s="75"/>
      <c r="BA5700" s="75"/>
    </row>
    <row r="5701" spans="48:53">
      <c r="AV5701" s="203"/>
      <c r="AW5701" s="75"/>
      <c r="AX5701" s="75"/>
      <c r="AY5701" s="94"/>
      <c r="AZ5701" s="75"/>
      <c r="BA5701" s="75"/>
    </row>
    <row r="5702" spans="48:53">
      <c r="AV5702" s="203"/>
      <c r="AW5702" s="75"/>
      <c r="AX5702" s="75"/>
      <c r="AY5702" s="94"/>
      <c r="AZ5702" s="75"/>
      <c r="BA5702" s="75"/>
    </row>
    <row r="5703" spans="48:53">
      <c r="AV5703" s="203"/>
      <c r="AW5703" s="75"/>
      <c r="AX5703" s="75"/>
      <c r="AY5703" s="94"/>
      <c r="AZ5703" s="75"/>
      <c r="BA5703" s="75"/>
    </row>
    <row r="5704" spans="48:53">
      <c r="AV5704" s="203"/>
      <c r="AW5704" s="75"/>
      <c r="AX5704" s="75"/>
      <c r="AY5704" s="94"/>
      <c r="AZ5704" s="75"/>
      <c r="BA5704" s="75"/>
    </row>
    <row r="5705" spans="48:53">
      <c r="AV5705" s="203"/>
      <c r="AW5705" s="75"/>
      <c r="AX5705" s="75"/>
      <c r="AY5705" s="94"/>
      <c r="AZ5705" s="75"/>
      <c r="BA5705" s="75"/>
    </row>
    <row r="5706" spans="48:53">
      <c r="AV5706" s="203"/>
      <c r="AW5706" s="75"/>
      <c r="AX5706" s="75"/>
      <c r="AY5706" s="94"/>
      <c r="AZ5706" s="75"/>
      <c r="BA5706" s="75"/>
    </row>
    <row r="5707" spans="48:53">
      <c r="AV5707" s="203"/>
      <c r="AW5707" s="75"/>
      <c r="AX5707" s="75"/>
      <c r="AY5707" s="94"/>
      <c r="AZ5707" s="75"/>
      <c r="BA5707" s="75"/>
    </row>
    <row r="5708" spans="48:53">
      <c r="AV5708" s="203"/>
      <c r="AW5708" s="75"/>
      <c r="AX5708" s="75"/>
      <c r="AY5708" s="94"/>
      <c r="AZ5708" s="75"/>
      <c r="BA5708" s="75"/>
    </row>
    <row r="5709" spans="48:53">
      <c r="AV5709" s="203"/>
      <c r="AW5709" s="75"/>
      <c r="AX5709" s="75"/>
      <c r="AY5709" s="94"/>
      <c r="AZ5709" s="75"/>
      <c r="BA5709" s="75"/>
    </row>
    <row r="5710" spans="48:53">
      <c r="AV5710" s="203"/>
      <c r="AW5710" s="75"/>
      <c r="AX5710" s="75"/>
      <c r="AY5710" s="94"/>
      <c r="AZ5710" s="75"/>
      <c r="BA5710" s="75"/>
    </row>
    <row r="5711" spans="48:53">
      <c r="AV5711" s="203"/>
      <c r="AW5711" s="75"/>
      <c r="AX5711" s="75"/>
      <c r="AY5711" s="94"/>
      <c r="AZ5711" s="75"/>
      <c r="BA5711" s="75"/>
    </row>
    <row r="5712" spans="48:53">
      <c r="AV5712" s="203"/>
      <c r="AW5712" s="75"/>
      <c r="AX5712" s="75"/>
      <c r="AY5712" s="94"/>
      <c r="AZ5712" s="75"/>
      <c r="BA5712" s="75"/>
    </row>
    <row r="5713" spans="48:53">
      <c r="AV5713" s="203"/>
      <c r="AW5713" s="75"/>
      <c r="AX5713" s="75"/>
      <c r="AY5713" s="94"/>
      <c r="AZ5713" s="75"/>
      <c r="BA5713" s="75"/>
    </row>
    <row r="5714" spans="48:53">
      <c r="AV5714" s="203"/>
      <c r="AW5714" s="75"/>
      <c r="AX5714" s="75"/>
      <c r="AY5714" s="94"/>
      <c r="AZ5714" s="75"/>
      <c r="BA5714" s="75"/>
    </row>
    <row r="5715" spans="48:53">
      <c r="AV5715" s="203"/>
      <c r="AW5715" s="75"/>
      <c r="AX5715" s="75"/>
      <c r="AY5715" s="94"/>
      <c r="AZ5715" s="75"/>
      <c r="BA5715" s="75"/>
    </row>
    <row r="5716" spans="48:53">
      <c r="AV5716" s="203"/>
      <c r="AW5716" s="75"/>
      <c r="AX5716" s="75"/>
      <c r="AY5716" s="94"/>
      <c r="AZ5716" s="75"/>
      <c r="BA5716" s="75"/>
    </row>
    <row r="5717" spans="48:53">
      <c r="AV5717" s="203"/>
      <c r="AW5717" s="75"/>
      <c r="AX5717" s="75"/>
      <c r="AY5717" s="94"/>
      <c r="AZ5717" s="75"/>
      <c r="BA5717" s="75"/>
    </row>
    <row r="5718" spans="48:53">
      <c r="AV5718" s="203"/>
      <c r="AW5718" s="75"/>
      <c r="AX5718" s="75"/>
      <c r="AY5718" s="94"/>
      <c r="AZ5718" s="75"/>
      <c r="BA5718" s="75"/>
    </row>
    <row r="5719" spans="48:53">
      <c r="AV5719" s="203"/>
      <c r="AW5719" s="75"/>
      <c r="AX5719" s="75"/>
      <c r="AY5719" s="94"/>
      <c r="AZ5719" s="75"/>
      <c r="BA5719" s="75"/>
    </row>
    <row r="5720" spans="48:53">
      <c r="AV5720" s="203"/>
      <c r="AW5720" s="75"/>
      <c r="AX5720" s="75"/>
      <c r="AY5720" s="94"/>
      <c r="AZ5720" s="75"/>
      <c r="BA5720" s="75"/>
    </row>
    <row r="5721" spans="48:53">
      <c r="AV5721" s="203"/>
      <c r="AW5721" s="75"/>
      <c r="AX5721" s="75"/>
      <c r="AY5721" s="94"/>
      <c r="AZ5721" s="75"/>
      <c r="BA5721" s="75"/>
    </row>
    <row r="5722" spans="48:53">
      <c r="AV5722" s="203"/>
      <c r="AW5722" s="75"/>
      <c r="AX5722" s="75"/>
      <c r="AY5722" s="94"/>
      <c r="AZ5722" s="75"/>
      <c r="BA5722" s="75"/>
    </row>
    <row r="5723" spans="48:53">
      <c r="AV5723" s="203"/>
      <c r="AW5723" s="75"/>
      <c r="AX5723" s="75"/>
      <c r="AY5723" s="94"/>
      <c r="AZ5723" s="75"/>
      <c r="BA5723" s="75"/>
    </row>
    <row r="5724" spans="48:53">
      <c r="AV5724" s="203"/>
      <c r="AW5724" s="75"/>
      <c r="AX5724" s="75"/>
      <c r="AY5724" s="94"/>
      <c r="AZ5724" s="75"/>
      <c r="BA5724" s="75"/>
    </row>
    <row r="5725" spans="48:53">
      <c r="AV5725" s="203"/>
      <c r="AW5725" s="75"/>
      <c r="AX5725" s="75"/>
      <c r="AY5725" s="94"/>
      <c r="AZ5725" s="75"/>
      <c r="BA5725" s="75"/>
    </row>
    <row r="5726" spans="48:53">
      <c r="AV5726" s="203"/>
      <c r="AW5726" s="75"/>
      <c r="AX5726" s="75"/>
      <c r="AY5726" s="94"/>
      <c r="AZ5726" s="75"/>
      <c r="BA5726" s="75"/>
    </row>
    <row r="5727" spans="48:53">
      <c r="AV5727" s="203"/>
      <c r="AW5727" s="75"/>
      <c r="AX5727" s="75"/>
      <c r="AY5727" s="94"/>
      <c r="AZ5727" s="75"/>
      <c r="BA5727" s="75"/>
    </row>
    <row r="5728" spans="48:53">
      <c r="AV5728" s="203"/>
      <c r="AW5728" s="75"/>
      <c r="AX5728" s="75"/>
      <c r="AY5728" s="94"/>
      <c r="AZ5728" s="75"/>
      <c r="BA5728" s="75"/>
    </row>
    <row r="5729" spans="48:53">
      <c r="AV5729" s="203"/>
      <c r="AW5729" s="75"/>
      <c r="AX5729" s="75"/>
      <c r="AY5729" s="94"/>
      <c r="AZ5729" s="75"/>
      <c r="BA5729" s="75"/>
    </row>
    <row r="5730" spans="48:53">
      <c r="AV5730" s="203"/>
      <c r="AW5730" s="75"/>
      <c r="AX5730" s="75"/>
      <c r="AY5730" s="94"/>
      <c r="AZ5730" s="75"/>
      <c r="BA5730" s="75"/>
    </row>
    <row r="5731" spans="48:53">
      <c r="AV5731" s="203"/>
      <c r="AW5731" s="75"/>
      <c r="AX5731" s="75"/>
      <c r="AY5731" s="94"/>
      <c r="AZ5731" s="75"/>
      <c r="BA5731" s="75"/>
    </row>
    <row r="5732" spans="48:53">
      <c r="AV5732" s="203"/>
      <c r="AW5732" s="75"/>
      <c r="AX5732" s="75"/>
      <c r="AY5732" s="94"/>
      <c r="AZ5732" s="75"/>
      <c r="BA5732" s="75"/>
    </row>
    <row r="5733" spans="48:53">
      <c r="AV5733" s="203"/>
      <c r="AW5733" s="75"/>
      <c r="AX5733" s="75"/>
      <c r="AY5733" s="94"/>
      <c r="AZ5733" s="75"/>
      <c r="BA5733" s="75"/>
    </row>
    <row r="5734" spans="48:53">
      <c r="AV5734" s="203"/>
      <c r="AW5734" s="75"/>
      <c r="AX5734" s="75"/>
      <c r="AY5734" s="94"/>
      <c r="AZ5734" s="75"/>
      <c r="BA5734" s="75"/>
    </row>
    <row r="5735" spans="48:53">
      <c r="AV5735" s="203"/>
      <c r="AW5735" s="75"/>
      <c r="AX5735" s="75"/>
      <c r="AY5735" s="94"/>
      <c r="AZ5735" s="75"/>
      <c r="BA5735" s="75"/>
    </row>
    <row r="5736" spans="48:53">
      <c r="AV5736" s="203"/>
      <c r="AW5736" s="75"/>
      <c r="AX5736" s="75"/>
      <c r="AY5736" s="94"/>
      <c r="AZ5736" s="75"/>
      <c r="BA5736" s="75"/>
    </row>
    <row r="5737" spans="48:53">
      <c r="AV5737" s="203"/>
      <c r="AW5737" s="75"/>
      <c r="AX5737" s="75"/>
      <c r="AY5737" s="94"/>
      <c r="AZ5737" s="75"/>
      <c r="BA5737" s="75"/>
    </row>
    <row r="5738" spans="48:53">
      <c r="AV5738" s="203"/>
      <c r="AW5738" s="75"/>
      <c r="AX5738" s="75"/>
      <c r="AY5738" s="94"/>
      <c r="AZ5738" s="75"/>
      <c r="BA5738" s="75"/>
    </row>
    <row r="5739" spans="48:53">
      <c r="AV5739" s="203"/>
      <c r="AW5739" s="75"/>
      <c r="AX5739" s="75"/>
      <c r="AY5739" s="94"/>
      <c r="AZ5739" s="75"/>
      <c r="BA5739" s="75"/>
    </row>
    <row r="5740" spans="48:53">
      <c r="AV5740" s="203"/>
      <c r="AW5740" s="75"/>
      <c r="AX5740" s="75"/>
      <c r="AY5740" s="94"/>
      <c r="AZ5740" s="75"/>
      <c r="BA5740" s="75"/>
    </row>
    <row r="5741" spans="48:53">
      <c r="AV5741" s="203"/>
      <c r="AW5741" s="75"/>
      <c r="AX5741" s="75"/>
      <c r="AY5741" s="94"/>
      <c r="AZ5741" s="75"/>
      <c r="BA5741" s="75"/>
    </row>
    <row r="5742" spans="48:53">
      <c r="AV5742" s="203"/>
      <c r="AW5742" s="75"/>
      <c r="AX5742" s="75"/>
      <c r="AY5742" s="94"/>
      <c r="AZ5742" s="75"/>
      <c r="BA5742" s="75"/>
    </row>
    <row r="5743" spans="48:53">
      <c r="AV5743" s="203"/>
      <c r="AW5743" s="75"/>
      <c r="AX5743" s="75"/>
      <c r="AY5743" s="94"/>
      <c r="AZ5743" s="75"/>
      <c r="BA5743" s="75"/>
    </row>
    <row r="5744" spans="48:53">
      <c r="AV5744" s="203"/>
      <c r="AW5744" s="75"/>
      <c r="AX5744" s="75"/>
      <c r="AY5744" s="94"/>
      <c r="AZ5744" s="75"/>
      <c r="BA5744" s="75"/>
    </row>
    <row r="5745" spans="48:53">
      <c r="AV5745" s="203"/>
      <c r="AW5745" s="75"/>
      <c r="AX5745" s="75"/>
      <c r="AY5745" s="94"/>
      <c r="AZ5745" s="75"/>
      <c r="BA5745" s="75"/>
    </row>
    <row r="5746" spans="48:53">
      <c r="AV5746" s="203"/>
      <c r="AW5746" s="75"/>
      <c r="AX5746" s="75"/>
      <c r="AY5746" s="94"/>
      <c r="AZ5746" s="75"/>
      <c r="BA5746" s="75"/>
    </row>
    <row r="5747" spans="48:53">
      <c r="AV5747" s="203"/>
      <c r="AW5747" s="75"/>
      <c r="AX5747" s="75"/>
      <c r="AY5747" s="94"/>
      <c r="AZ5747" s="75"/>
      <c r="BA5747" s="75"/>
    </row>
    <row r="5748" spans="48:53">
      <c r="AV5748" s="203"/>
      <c r="AW5748" s="75"/>
      <c r="AX5748" s="75"/>
      <c r="AY5748" s="94"/>
      <c r="AZ5748" s="75"/>
      <c r="BA5748" s="75"/>
    </row>
    <row r="5749" spans="48:53">
      <c r="AV5749" s="203"/>
      <c r="AW5749" s="75"/>
      <c r="AX5749" s="75"/>
      <c r="AY5749" s="94"/>
      <c r="AZ5749" s="75"/>
      <c r="BA5749" s="75"/>
    </row>
    <row r="5750" spans="48:53">
      <c r="AV5750" s="203"/>
      <c r="AW5750" s="75"/>
      <c r="AX5750" s="75"/>
      <c r="AY5750" s="94"/>
      <c r="AZ5750" s="75"/>
      <c r="BA5750" s="75"/>
    </row>
    <row r="5751" spans="48:53">
      <c r="AV5751" s="203"/>
      <c r="AW5751" s="75"/>
      <c r="AX5751" s="75"/>
      <c r="AY5751" s="94"/>
      <c r="AZ5751" s="75"/>
      <c r="BA5751" s="75"/>
    </row>
    <row r="5752" spans="48:53">
      <c r="AV5752" s="203"/>
      <c r="AW5752" s="75"/>
      <c r="AX5752" s="75"/>
      <c r="AY5752" s="94"/>
      <c r="AZ5752" s="75"/>
      <c r="BA5752" s="75"/>
    </row>
    <row r="5753" spans="48:53">
      <c r="AV5753" s="203"/>
      <c r="AW5753" s="75"/>
      <c r="AX5753" s="75"/>
      <c r="AY5753" s="94"/>
      <c r="AZ5753" s="75"/>
      <c r="BA5753" s="75"/>
    </row>
    <row r="5754" spans="48:53">
      <c r="AV5754" s="203"/>
      <c r="AW5754" s="75"/>
      <c r="AX5754" s="75"/>
      <c r="AY5754" s="94"/>
      <c r="AZ5754" s="75"/>
      <c r="BA5754" s="75"/>
    </row>
    <row r="5755" spans="48:53">
      <c r="AV5755" s="203"/>
      <c r="AW5755" s="75"/>
      <c r="AX5755" s="75"/>
      <c r="AY5755" s="94"/>
      <c r="AZ5755" s="75"/>
      <c r="BA5755" s="75"/>
    </row>
    <row r="5756" spans="48:53">
      <c r="AV5756" s="203"/>
      <c r="AW5756" s="75"/>
      <c r="AX5756" s="75"/>
      <c r="AY5756" s="94"/>
      <c r="AZ5756" s="75"/>
      <c r="BA5756" s="75"/>
    </row>
    <row r="5757" spans="48:53">
      <c r="AV5757" s="203"/>
      <c r="AW5757" s="75"/>
      <c r="AX5757" s="75"/>
      <c r="AY5757" s="94"/>
      <c r="AZ5757" s="75"/>
      <c r="BA5757" s="75"/>
    </row>
    <row r="5758" spans="48:53">
      <c r="AV5758" s="203"/>
      <c r="AW5758" s="75"/>
      <c r="AX5758" s="75"/>
      <c r="AY5758" s="94"/>
      <c r="AZ5758" s="75"/>
      <c r="BA5758" s="75"/>
    </row>
    <row r="5759" spans="48:53">
      <c r="AV5759" s="203"/>
      <c r="AW5759" s="75"/>
      <c r="AX5759" s="75"/>
      <c r="AY5759" s="94"/>
      <c r="AZ5759" s="75"/>
      <c r="BA5759" s="75"/>
    </row>
    <row r="5760" spans="48:53">
      <c r="AV5760" s="203"/>
      <c r="AW5760" s="75"/>
      <c r="AX5760" s="75"/>
      <c r="AY5760" s="94"/>
      <c r="AZ5760" s="75"/>
      <c r="BA5760" s="75"/>
    </row>
    <row r="5761" spans="48:53">
      <c r="AV5761" s="203"/>
      <c r="AW5761" s="75"/>
      <c r="AX5761" s="75"/>
      <c r="AY5761" s="94"/>
      <c r="AZ5761" s="75"/>
      <c r="BA5761" s="75"/>
    </row>
    <row r="5762" spans="48:53">
      <c r="AV5762" s="203"/>
      <c r="AW5762" s="75"/>
      <c r="AX5762" s="75"/>
      <c r="AY5762" s="94"/>
      <c r="AZ5762" s="75"/>
      <c r="BA5762" s="75"/>
    </row>
    <row r="5763" spans="48:53">
      <c r="AV5763" s="203"/>
      <c r="AW5763" s="75"/>
      <c r="AX5763" s="75"/>
      <c r="AY5763" s="94"/>
      <c r="AZ5763" s="75"/>
      <c r="BA5763" s="75"/>
    </row>
    <row r="5764" spans="48:53">
      <c r="AV5764" s="203"/>
      <c r="AW5764" s="75"/>
      <c r="AX5764" s="75"/>
      <c r="AY5764" s="94"/>
      <c r="AZ5764" s="75"/>
      <c r="BA5764" s="75"/>
    </row>
    <row r="5765" spans="48:53">
      <c r="AV5765" s="203"/>
      <c r="AW5765" s="75"/>
      <c r="AX5765" s="75"/>
      <c r="AY5765" s="94"/>
      <c r="AZ5765" s="75"/>
      <c r="BA5765" s="75"/>
    </row>
    <row r="5766" spans="48:53">
      <c r="AV5766" s="203"/>
      <c r="AW5766" s="75"/>
      <c r="AX5766" s="75"/>
      <c r="AY5766" s="94"/>
      <c r="AZ5766" s="75"/>
      <c r="BA5766" s="75"/>
    </row>
    <row r="5767" spans="48:53">
      <c r="AV5767" s="203"/>
      <c r="AW5767" s="75"/>
      <c r="AX5767" s="75"/>
      <c r="AY5767" s="94"/>
      <c r="AZ5767" s="75"/>
      <c r="BA5767" s="75"/>
    </row>
    <row r="5768" spans="48:53">
      <c r="AV5768" s="203"/>
      <c r="AW5768" s="75"/>
      <c r="AX5768" s="75"/>
      <c r="AY5768" s="94"/>
      <c r="AZ5768" s="75"/>
      <c r="BA5768" s="75"/>
    </row>
    <row r="5769" spans="48:53">
      <c r="AV5769" s="203"/>
      <c r="AW5769" s="75"/>
      <c r="AX5769" s="75"/>
      <c r="AY5769" s="94"/>
      <c r="AZ5769" s="75"/>
      <c r="BA5769" s="75"/>
    </row>
    <row r="5770" spans="48:53">
      <c r="AV5770" s="203"/>
      <c r="AW5770" s="75"/>
      <c r="AX5770" s="75"/>
      <c r="AY5770" s="94"/>
      <c r="AZ5770" s="75"/>
      <c r="BA5770" s="75"/>
    </row>
    <row r="5771" spans="48:53">
      <c r="AV5771" s="203"/>
      <c r="AW5771" s="75"/>
      <c r="AX5771" s="75"/>
      <c r="AY5771" s="94"/>
      <c r="AZ5771" s="75"/>
      <c r="BA5771" s="75"/>
    </row>
    <row r="5772" spans="48:53">
      <c r="AV5772" s="203"/>
      <c r="AW5772" s="75"/>
      <c r="AX5772" s="75"/>
      <c r="AY5772" s="94"/>
      <c r="AZ5772" s="75"/>
      <c r="BA5772" s="75"/>
    </row>
    <row r="5773" spans="48:53">
      <c r="AV5773" s="203"/>
      <c r="AW5773" s="75"/>
      <c r="AX5773" s="75"/>
      <c r="AY5773" s="94"/>
      <c r="AZ5773" s="75"/>
      <c r="BA5773" s="75"/>
    </row>
    <row r="5774" spans="48:53">
      <c r="AV5774" s="203"/>
      <c r="AW5774" s="75"/>
      <c r="AX5774" s="75"/>
      <c r="AY5774" s="94"/>
      <c r="AZ5774" s="75"/>
      <c r="BA5774" s="75"/>
    </row>
    <row r="5775" spans="48:53">
      <c r="AV5775" s="203"/>
      <c r="AW5775" s="75"/>
      <c r="AX5775" s="75"/>
      <c r="AY5775" s="94"/>
      <c r="AZ5775" s="75"/>
      <c r="BA5775" s="75"/>
    </row>
    <row r="5776" spans="48:53">
      <c r="AV5776" s="203"/>
      <c r="AW5776" s="75"/>
      <c r="AX5776" s="75"/>
      <c r="AY5776" s="94"/>
      <c r="AZ5776" s="75"/>
      <c r="BA5776" s="75"/>
    </row>
    <row r="5777" spans="48:53">
      <c r="AV5777" s="203"/>
      <c r="AW5777" s="75"/>
      <c r="AX5777" s="75"/>
      <c r="AY5777" s="94"/>
      <c r="AZ5777" s="75"/>
      <c r="BA5777" s="75"/>
    </row>
    <row r="5778" spans="48:53">
      <c r="AV5778" s="203"/>
      <c r="AW5778" s="75"/>
      <c r="AX5778" s="75"/>
      <c r="AY5778" s="94"/>
      <c r="AZ5778" s="75"/>
      <c r="BA5778" s="75"/>
    </row>
    <row r="5779" spans="48:53">
      <c r="AV5779" s="203"/>
      <c r="AW5779" s="75"/>
      <c r="AX5779" s="75"/>
      <c r="AY5779" s="94"/>
      <c r="AZ5779" s="75"/>
      <c r="BA5779" s="75"/>
    </row>
    <row r="5780" spans="48:53">
      <c r="AV5780" s="203"/>
      <c r="AW5780" s="75"/>
      <c r="AX5780" s="75"/>
      <c r="AY5780" s="94"/>
      <c r="AZ5780" s="75"/>
      <c r="BA5780" s="75"/>
    </row>
    <row r="5781" spans="48:53">
      <c r="AV5781" s="203"/>
      <c r="AW5781" s="75"/>
      <c r="AX5781" s="75"/>
      <c r="AY5781" s="94"/>
      <c r="AZ5781" s="75"/>
      <c r="BA5781" s="75"/>
    </row>
    <row r="5782" spans="48:53">
      <c r="AV5782" s="203"/>
      <c r="AW5782" s="75"/>
      <c r="AX5782" s="75"/>
      <c r="AY5782" s="94"/>
      <c r="AZ5782" s="75"/>
      <c r="BA5782" s="75"/>
    </row>
    <row r="5783" spans="48:53">
      <c r="AV5783" s="203"/>
      <c r="AW5783" s="75"/>
      <c r="AX5783" s="75"/>
      <c r="AY5783" s="94"/>
      <c r="AZ5783" s="75"/>
      <c r="BA5783" s="75"/>
    </row>
    <row r="5784" spans="48:53">
      <c r="AV5784" s="203"/>
      <c r="AW5784" s="75"/>
      <c r="AX5784" s="75"/>
      <c r="AY5784" s="94"/>
      <c r="AZ5784" s="75"/>
      <c r="BA5784" s="75"/>
    </row>
    <row r="5785" spans="48:53">
      <c r="AV5785" s="203"/>
      <c r="AW5785" s="75"/>
      <c r="AX5785" s="75"/>
      <c r="AY5785" s="94"/>
      <c r="AZ5785" s="75"/>
      <c r="BA5785" s="75"/>
    </row>
    <row r="5786" spans="48:53">
      <c r="AV5786" s="203"/>
      <c r="AW5786" s="75"/>
      <c r="AX5786" s="75"/>
      <c r="AY5786" s="94"/>
      <c r="AZ5786" s="75"/>
      <c r="BA5786" s="75"/>
    </row>
    <row r="5787" spans="48:53">
      <c r="AV5787" s="203"/>
      <c r="AW5787" s="75"/>
      <c r="AX5787" s="75"/>
      <c r="AY5787" s="94"/>
      <c r="AZ5787" s="75"/>
      <c r="BA5787" s="75"/>
    </row>
    <row r="5788" spans="48:53">
      <c r="AV5788" s="203"/>
      <c r="AW5788" s="75"/>
      <c r="AX5788" s="75"/>
      <c r="AY5788" s="94"/>
      <c r="AZ5788" s="75"/>
      <c r="BA5788" s="75"/>
    </row>
    <row r="5789" spans="48:53">
      <c r="AV5789" s="203"/>
      <c r="AW5789" s="75"/>
      <c r="AX5789" s="75"/>
      <c r="AY5789" s="94"/>
      <c r="AZ5789" s="75"/>
      <c r="BA5789" s="75"/>
    </row>
    <row r="5790" spans="48:53">
      <c r="AV5790" s="203"/>
      <c r="AW5790" s="75"/>
      <c r="AX5790" s="75"/>
      <c r="AY5790" s="94"/>
      <c r="AZ5790" s="75"/>
      <c r="BA5790" s="75"/>
    </row>
    <row r="5791" spans="48:53">
      <c r="AV5791" s="203"/>
      <c r="AW5791" s="75"/>
      <c r="AX5791" s="75"/>
      <c r="AY5791" s="94"/>
      <c r="AZ5791" s="75"/>
      <c r="BA5791" s="75"/>
    </row>
    <row r="5792" spans="48:53">
      <c r="AV5792" s="203"/>
      <c r="AW5792" s="75"/>
      <c r="AX5792" s="75"/>
      <c r="AY5792" s="94"/>
      <c r="AZ5792" s="75"/>
      <c r="BA5792" s="75"/>
    </row>
    <row r="5793" spans="48:53">
      <c r="AV5793" s="203"/>
      <c r="AW5793" s="75"/>
      <c r="AX5793" s="75"/>
      <c r="AY5793" s="94"/>
      <c r="AZ5793" s="75"/>
      <c r="BA5793" s="75"/>
    </row>
    <row r="5794" spans="48:53">
      <c r="AV5794" s="203"/>
      <c r="AW5794" s="75"/>
      <c r="AX5794" s="75"/>
      <c r="AY5794" s="94"/>
      <c r="AZ5794" s="75"/>
      <c r="BA5794" s="75"/>
    </row>
    <row r="5795" spans="48:53">
      <c r="AV5795" s="203"/>
      <c r="AW5795" s="75"/>
      <c r="AX5795" s="75"/>
      <c r="AY5795" s="94"/>
      <c r="AZ5795" s="75"/>
      <c r="BA5795" s="75"/>
    </row>
    <row r="5796" spans="48:53">
      <c r="AV5796" s="203"/>
      <c r="AW5796" s="75"/>
      <c r="AX5796" s="75"/>
      <c r="AY5796" s="94"/>
      <c r="AZ5796" s="75"/>
      <c r="BA5796" s="75"/>
    </row>
    <row r="5797" spans="48:53">
      <c r="AV5797" s="203"/>
      <c r="AW5797" s="75"/>
      <c r="AX5797" s="75"/>
      <c r="AY5797" s="94"/>
      <c r="AZ5797" s="75"/>
      <c r="BA5797" s="75"/>
    </row>
    <row r="5798" spans="48:53">
      <c r="AV5798" s="203"/>
      <c r="AW5798" s="75"/>
      <c r="AX5798" s="75"/>
      <c r="AY5798" s="94"/>
      <c r="AZ5798" s="75"/>
      <c r="BA5798" s="75"/>
    </row>
    <row r="5799" spans="48:53">
      <c r="AV5799" s="203"/>
      <c r="AW5799" s="75"/>
      <c r="AX5799" s="75"/>
      <c r="AY5799" s="94"/>
      <c r="AZ5799" s="75"/>
      <c r="BA5799" s="75"/>
    </row>
    <row r="5800" spans="48:53">
      <c r="AV5800" s="203"/>
      <c r="AW5800" s="75"/>
      <c r="AX5800" s="75"/>
      <c r="AY5800" s="94"/>
      <c r="AZ5800" s="75"/>
      <c r="BA5800" s="75"/>
    </row>
    <row r="5801" spans="48:53">
      <c r="AV5801" s="203"/>
      <c r="AW5801" s="75"/>
      <c r="AX5801" s="75"/>
      <c r="AY5801" s="94"/>
      <c r="AZ5801" s="75"/>
      <c r="BA5801" s="75"/>
    </row>
    <row r="5802" spans="48:53">
      <c r="AV5802" s="203"/>
      <c r="AW5802" s="75"/>
      <c r="AX5802" s="75"/>
      <c r="AY5802" s="94"/>
      <c r="AZ5802" s="75"/>
      <c r="BA5802" s="75"/>
    </row>
    <row r="5803" spans="48:53">
      <c r="AV5803" s="203"/>
      <c r="AW5803" s="75"/>
      <c r="AX5803" s="75"/>
      <c r="AY5803" s="94"/>
      <c r="AZ5803" s="75"/>
      <c r="BA5803" s="75"/>
    </row>
    <row r="5804" spans="48:53">
      <c r="AV5804" s="203"/>
      <c r="AW5804" s="75"/>
      <c r="AX5804" s="75"/>
      <c r="AY5804" s="94"/>
      <c r="AZ5804" s="75"/>
      <c r="BA5804" s="75"/>
    </row>
    <row r="5805" spans="48:53">
      <c r="AV5805" s="203"/>
      <c r="AW5805" s="75"/>
      <c r="AX5805" s="75"/>
      <c r="AY5805" s="94"/>
      <c r="AZ5805" s="75"/>
      <c r="BA5805" s="75"/>
    </row>
    <row r="5806" spans="48:53">
      <c r="AV5806" s="203"/>
      <c r="AW5806" s="75"/>
      <c r="AX5806" s="75"/>
      <c r="AY5806" s="94"/>
      <c r="AZ5806" s="75"/>
      <c r="BA5806" s="75"/>
    </row>
    <row r="5807" spans="48:53">
      <c r="AV5807" s="203"/>
      <c r="AW5807" s="75"/>
      <c r="AX5807" s="75"/>
      <c r="AY5807" s="94"/>
      <c r="AZ5807" s="75"/>
      <c r="BA5807" s="75"/>
    </row>
    <row r="5808" spans="48:53">
      <c r="AV5808" s="203"/>
      <c r="AW5808" s="75"/>
      <c r="AX5808" s="75"/>
      <c r="AY5808" s="94"/>
      <c r="AZ5808" s="75"/>
      <c r="BA5808" s="75"/>
    </row>
    <row r="5809" spans="48:53">
      <c r="AV5809" s="203"/>
      <c r="AW5809" s="75"/>
      <c r="AX5809" s="75"/>
      <c r="AY5809" s="94"/>
      <c r="AZ5809" s="75"/>
      <c r="BA5809" s="75"/>
    </row>
    <row r="5810" spans="48:53">
      <c r="AV5810" s="203"/>
      <c r="AW5810" s="75"/>
      <c r="AX5810" s="75"/>
      <c r="AY5810" s="94"/>
      <c r="AZ5810" s="75"/>
      <c r="BA5810" s="75"/>
    </row>
    <row r="5811" spans="48:53">
      <c r="AV5811" s="203"/>
      <c r="AW5811" s="75"/>
      <c r="AX5811" s="75"/>
      <c r="AY5811" s="94"/>
      <c r="AZ5811" s="75"/>
      <c r="BA5811" s="75"/>
    </row>
    <row r="5812" spans="48:53">
      <c r="AV5812" s="203"/>
      <c r="AW5812" s="75"/>
      <c r="AX5812" s="75"/>
      <c r="AY5812" s="94"/>
      <c r="AZ5812" s="75"/>
      <c r="BA5812" s="75"/>
    </row>
    <row r="5813" spans="48:53">
      <c r="AV5813" s="203"/>
      <c r="AW5813" s="75"/>
      <c r="AX5813" s="75"/>
      <c r="AY5813" s="94"/>
      <c r="AZ5813" s="75"/>
      <c r="BA5813" s="75"/>
    </row>
    <row r="5814" spans="48:53">
      <c r="AV5814" s="203"/>
      <c r="AW5814" s="75"/>
      <c r="AX5814" s="75"/>
      <c r="AY5814" s="94"/>
      <c r="AZ5814" s="75"/>
      <c r="BA5814" s="75"/>
    </row>
    <row r="5815" spans="48:53">
      <c r="AV5815" s="203"/>
      <c r="AW5815" s="75"/>
      <c r="AX5815" s="75"/>
      <c r="AY5815" s="94"/>
      <c r="AZ5815" s="75"/>
      <c r="BA5815" s="75"/>
    </row>
    <row r="5816" spans="48:53">
      <c r="AV5816" s="203"/>
      <c r="AW5816" s="75"/>
      <c r="AX5816" s="75"/>
      <c r="AY5816" s="94"/>
      <c r="AZ5816" s="75"/>
      <c r="BA5816" s="75"/>
    </row>
    <row r="5817" spans="48:53">
      <c r="AV5817" s="203"/>
      <c r="AW5817" s="75"/>
      <c r="AX5817" s="75"/>
      <c r="AY5817" s="94"/>
      <c r="AZ5817" s="75"/>
      <c r="BA5817" s="75"/>
    </row>
    <row r="5818" spans="48:53">
      <c r="AV5818" s="203"/>
      <c r="AW5818" s="75"/>
      <c r="AX5818" s="75"/>
      <c r="AY5818" s="94"/>
      <c r="AZ5818" s="75"/>
      <c r="BA5818" s="75"/>
    </row>
    <row r="5819" spans="48:53">
      <c r="AV5819" s="203"/>
      <c r="AW5819" s="75"/>
      <c r="AX5819" s="75"/>
      <c r="AY5819" s="94"/>
      <c r="AZ5819" s="75"/>
      <c r="BA5819" s="75"/>
    </row>
    <row r="5820" spans="48:53">
      <c r="AV5820" s="203"/>
      <c r="AW5820" s="75"/>
      <c r="AX5820" s="75"/>
      <c r="AY5820" s="94"/>
      <c r="AZ5820" s="75"/>
      <c r="BA5820" s="75"/>
    </row>
    <row r="5821" spans="48:53">
      <c r="AV5821" s="203"/>
      <c r="AW5821" s="75"/>
      <c r="AX5821" s="75"/>
      <c r="AY5821" s="94"/>
      <c r="AZ5821" s="75"/>
      <c r="BA5821" s="75"/>
    </row>
    <row r="5822" spans="48:53">
      <c r="AV5822" s="203"/>
      <c r="AW5822" s="75"/>
      <c r="AX5822" s="75"/>
      <c r="AY5822" s="94"/>
      <c r="AZ5822" s="75"/>
      <c r="BA5822" s="75"/>
    </row>
    <row r="5823" spans="48:53">
      <c r="AV5823" s="203"/>
      <c r="AW5823" s="75"/>
      <c r="AX5823" s="75"/>
      <c r="AY5823" s="94"/>
      <c r="AZ5823" s="75"/>
      <c r="BA5823" s="75"/>
    </row>
    <row r="5824" spans="48:53">
      <c r="AV5824" s="203"/>
      <c r="AW5824" s="75"/>
      <c r="AX5824" s="75"/>
      <c r="AY5824" s="94"/>
      <c r="AZ5824" s="75"/>
      <c r="BA5824" s="75"/>
    </row>
    <row r="5825" spans="48:53">
      <c r="AV5825" s="203"/>
      <c r="AW5825" s="75"/>
      <c r="AX5825" s="75"/>
      <c r="AY5825" s="94"/>
      <c r="AZ5825" s="75"/>
      <c r="BA5825" s="75"/>
    </row>
    <row r="5826" spans="48:53">
      <c r="AV5826" s="203"/>
      <c r="AW5826" s="75"/>
      <c r="AX5826" s="75"/>
      <c r="AY5826" s="94"/>
      <c r="AZ5826" s="75"/>
      <c r="BA5826" s="75"/>
    </row>
    <row r="5827" spans="48:53">
      <c r="AV5827" s="203"/>
      <c r="AW5827" s="75"/>
      <c r="AX5827" s="75"/>
      <c r="AY5827" s="94"/>
      <c r="AZ5827" s="75"/>
      <c r="BA5827" s="75"/>
    </row>
    <row r="5828" spans="48:53">
      <c r="AV5828" s="203"/>
      <c r="AW5828" s="75"/>
      <c r="AX5828" s="75"/>
      <c r="AY5828" s="94"/>
      <c r="AZ5828" s="75"/>
      <c r="BA5828" s="75"/>
    </row>
    <row r="5829" spans="48:53">
      <c r="AV5829" s="203"/>
      <c r="AW5829" s="75"/>
      <c r="AX5829" s="75"/>
      <c r="AY5829" s="94"/>
      <c r="AZ5829" s="75"/>
      <c r="BA5829" s="75"/>
    </row>
    <row r="5830" spans="48:53">
      <c r="AV5830" s="203"/>
      <c r="AW5830" s="75"/>
      <c r="AX5830" s="75"/>
      <c r="AY5830" s="94"/>
      <c r="AZ5830" s="75"/>
      <c r="BA5830" s="75"/>
    </row>
    <row r="5831" spans="48:53">
      <c r="AV5831" s="203"/>
      <c r="AW5831" s="75"/>
      <c r="AX5831" s="75"/>
      <c r="AY5831" s="94"/>
      <c r="AZ5831" s="75"/>
      <c r="BA5831" s="75"/>
    </row>
    <row r="5832" spans="48:53">
      <c r="AV5832" s="203"/>
      <c r="AW5832" s="75"/>
      <c r="AX5832" s="75"/>
      <c r="AY5832" s="94"/>
      <c r="AZ5832" s="75"/>
      <c r="BA5832" s="75"/>
    </row>
    <row r="5833" spans="48:53">
      <c r="AV5833" s="203"/>
      <c r="AW5833" s="75"/>
      <c r="AX5833" s="75"/>
      <c r="AY5833" s="94"/>
      <c r="AZ5833" s="75"/>
      <c r="BA5833" s="75"/>
    </row>
    <row r="5834" spans="48:53">
      <c r="AV5834" s="203"/>
      <c r="AW5834" s="75"/>
      <c r="AX5834" s="75"/>
      <c r="AY5834" s="94"/>
      <c r="AZ5834" s="75"/>
      <c r="BA5834" s="75"/>
    </row>
    <row r="5835" spans="48:53">
      <c r="AV5835" s="203"/>
      <c r="AW5835" s="75"/>
      <c r="AX5835" s="75"/>
      <c r="AY5835" s="94"/>
      <c r="AZ5835" s="75"/>
      <c r="BA5835" s="75"/>
    </row>
    <row r="5836" spans="48:53">
      <c r="AV5836" s="203"/>
      <c r="AW5836" s="75"/>
      <c r="AX5836" s="75"/>
      <c r="AY5836" s="94"/>
      <c r="AZ5836" s="75"/>
      <c r="BA5836" s="75"/>
    </row>
    <row r="5837" spans="48:53">
      <c r="AV5837" s="203"/>
      <c r="AW5837" s="75"/>
      <c r="AX5837" s="75"/>
      <c r="AY5837" s="94"/>
      <c r="AZ5837" s="75"/>
      <c r="BA5837" s="75"/>
    </row>
    <row r="5838" spans="48:53">
      <c r="AV5838" s="203"/>
      <c r="AW5838" s="75"/>
      <c r="AX5838" s="75"/>
      <c r="AY5838" s="94"/>
      <c r="AZ5838" s="75"/>
      <c r="BA5838" s="75"/>
    </row>
    <row r="5839" spans="48:53">
      <c r="AV5839" s="203"/>
      <c r="AW5839" s="75"/>
      <c r="AX5839" s="75"/>
      <c r="AY5839" s="94"/>
      <c r="AZ5839" s="75"/>
      <c r="BA5839" s="75"/>
    </row>
    <row r="5840" spans="48:53">
      <c r="AV5840" s="203"/>
      <c r="AW5840" s="75"/>
      <c r="AX5840" s="75"/>
      <c r="AY5840" s="94"/>
      <c r="AZ5840" s="75"/>
      <c r="BA5840" s="75"/>
    </row>
    <row r="5841" spans="48:53">
      <c r="AV5841" s="203"/>
      <c r="AW5841" s="75"/>
      <c r="AX5841" s="75"/>
      <c r="AY5841" s="94"/>
      <c r="AZ5841" s="75"/>
      <c r="BA5841" s="75"/>
    </row>
    <row r="5842" spans="48:53">
      <c r="AV5842" s="203"/>
      <c r="AW5842" s="75"/>
      <c r="AX5842" s="75"/>
      <c r="AY5842" s="94"/>
      <c r="AZ5842" s="75"/>
      <c r="BA5842" s="75"/>
    </row>
    <row r="5843" spans="48:53">
      <c r="AV5843" s="203"/>
      <c r="AW5843" s="75"/>
      <c r="AX5843" s="75"/>
      <c r="AY5843" s="94"/>
      <c r="AZ5843" s="75"/>
      <c r="BA5843" s="75"/>
    </row>
    <row r="5844" spans="48:53">
      <c r="AV5844" s="203"/>
      <c r="AW5844" s="75"/>
      <c r="AX5844" s="75"/>
      <c r="AY5844" s="94"/>
      <c r="AZ5844" s="75"/>
      <c r="BA5844" s="75"/>
    </row>
    <row r="5845" spans="48:53">
      <c r="AV5845" s="203"/>
      <c r="AW5845" s="75"/>
      <c r="AX5845" s="75"/>
      <c r="AY5845" s="94"/>
      <c r="AZ5845" s="75"/>
      <c r="BA5845" s="75"/>
    </row>
    <row r="5846" spans="48:53">
      <c r="AV5846" s="203"/>
      <c r="AW5846" s="75"/>
      <c r="AX5846" s="75"/>
      <c r="AY5846" s="94"/>
      <c r="AZ5846" s="75"/>
      <c r="BA5846" s="75"/>
    </row>
    <row r="5847" spans="48:53">
      <c r="AV5847" s="203"/>
      <c r="AW5847" s="75"/>
      <c r="AX5847" s="75"/>
      <c r="AY5847" s="94"/>
      <c r="AZ5847" s="75"/>
      <c r="BA5847" s="75"/>
    </row>
    <row r="5848" spans="48:53">
      <c r="AV5848" s="203"/>
      <c r="AW5848" s="75"/>
      <c r="AX5848" s="75"/>
      <c r="AY5848" s="94"/>
      <c r="AZ5848" s="75"/>
      <c r="BA5848" s="75"/>
    </row>
    <row r="5849" spans="48:53">
      <c r="AV5849" s="203"/>
      <c r="AW5849" s="75"/>
      <c r="AX5849" s="75"/>
      <c r="AY5849" s="94"/>
      <c r="AZ5849" s="75"/>
      <c r="BA5849" s="75"/>
    </row>
    <row r="5850" spans="48:53">
      <c r="AV5850" s="203"/>
      <c r="AW5850" s="75"/>
      <c r="AX5850" s="75"/>
      <c r="AY5850" s="94"/>
      <c r="AZ5850" s="75"/>
      <c r="BA5850" s="75"/>
    </row>
    <row r="5851" spans="48:53">
      <c r="AV5851" s="203"/>
      <c r="AW5851" s="75"/>
      <c r="AX5851" s="75"/>
      <c r="AY5851" s="94"/>
      <c r="AZ5851" s="75"/>
      <c r="BA5851" s="75"/>
    </row>
    <row r="5852" spans="48:53">
      <c r="AV5852" s="203"/>
      <c r="AW5852" s="75"/>
      <c r="AX5852" s="75"/>
      <c r="AY5852" s="94"/>
      <c r="AZ5852" s="75"/>
      <c r="BA5852" s="75"/>
    </row>
    <row r="5853" spans="48:53">
      <c r="AV5853" s="203"/>
      <c r="AW5853" s="75"/>
      <c r="AX5853" s="75"/>
      <c r="AY5853" s="94"/>
      <c r="AZ5853" s="75"/>
      <c r="BA5853" s="75"/>
    </row>
    <row r="5854" spans="48:53">
      <c r="AV5854" s="203"/>
      <c r="AW5854" s="75"/>
      <c r="AX5854" s="75"/>
      <c r="AY5854" s="94"/>
      <c r="AZ5854" s="75"/>
      <c r="BA5854" s="75"/>
    </row>
    <row r="5855" spans="48:53">
      <c r="AV5855" s="203"/>
      <c r="AW5855" s="75"/>
      <c r="AX5855" s="75"/>
      <c r="AY5855" s="94"/>
      <c r="AZ5855" s="75"/>
      <c r="BA5855" s="75"/>
    </row>
    <row r="5856" spans="48:53">
      <c r="AV5856" s="203"/>
      <c r="AW5856" s="75"/>
      <c r="AX5856" s="75"/>
      <c r="AY5856" s="94"/>
      <c r="AZ5856" s="75"/>
      <c r="BA5856" s="75"/>
    </row>
    <row r="5857" spans="48:53">
      <c r="AV5857" s="203"/>
      <c r="AW5857" s="75"/>
      <c r="AX5857" s="75"/>
      <c r="AY5857" s="94"/>
      <c r="AZ5857" s="75"/>
      <c r="BA5857" s="75"/>
    </row>
    <row r="5858" spans="48:53">
      <c r="AV5858" s="203"/>
      <c r="AW5858" s="75"/>
      <c r="AX5858" s="75"/>
      <c r="AY5858" s="94"/>
      <c r="AZ5858" s="75"/>
      <c r="BA5858" s="75"/>
    </row>
    <row r="5859" spans="48:53">
      <c r="AV5859" s="203"/>
      <c r="AW5859" s="75"/>
      <c r="AX5859" s="75"/>
      <c r="AY5859" s="94"/>
      <c r="AZ5859" s="75"/>
      <c r="BA5859" s="75"/>
    </row>
    <row r="5860" spans="48:53">
      <c r="AV5860" s="203"/>
      <c r="AW5860" s="75"/>
      <c r="AX5860" s="75"/>
      <c r="AY5860" s="94"/>
      <c r="AZ5860" s="75"/>
      <c r="BA5860" s="75"/>
    </row>
    <row r="5861" spans="48:53">
      <c r="AV5861" s="203"/>
      <c r="AW5861" s="75"/>
      <c r="AX5861" s="75"/>
      <c r="AY5861" s="94"/>
      <c r="AZ5861" s="75"/>
      <c r="BA5861" s="75"/>
    </row>
    <row r="5862" spans="48:53">
      <c r="AV5862" s="203"/>
      <c r="AW5862" s="75"/>
      <c r="AX5862" s="75"/>
      <c r="AY5862" s="94"/>
      <c r="AZ5862" s="75"/>
      <c r="BA5862" s="75"/>
    </row>
    <row r="5863" spans="48:53">
      <c r="AV5863" s="203"/>
      <c r="AW5863" s="75"/>
      <c r="AX5863" s="75"/>
      <c r="AY5863" s="94"/>
      <c r="AZ5863" s="75"/>
      <c r="BA5863" s="75"/>
    </row>
    <row r="5864" spans="48:53">
      <c r="AV5864" s="203"/>
      <c r="AW5864" s="75"/>
      <c r="AX5864" s="75"/>
      <c r="AY5864" s="94"/>
      <c r="AZ5864" s="75"/>
      <c r="BA5864" s="75"/>
    </row>
    <row r="5865" spans="48:53">
      <c r="AV5865" s="203"/>
      <c r="AW5865" s="75"/>
      <c r="AX5865" s="75"/>
      <c r="AY5865" s="94"/>
      <c r="AZ5865" s="75"/>
      <c r="BA5865" s="75"/>
    </row>
    <row r="5866" spans="48:53">
      <c r="AV5866" s="203"/>
      <c r="AW5866" s="75"/>
      <c r="AX5866" s="75"/>
      <c r="AY5866" s="94"/>
      <c r="AZ5866" s="75"/>
      <c r="BA5866" s="75"/>
    </row>
    <row r="5867" spans="48:53">
      <c r="AV5867" s="203"/>
      <c r="AW5867" s="75"/>
      <c r="AX5867" s="75"/>
      <c r="AY5867" s="94"/>
      <c r="AZ5867" s="75"/>
      <c r="BA5867" s="75"/>
    </row>
    <row r="5868" spans="48:53">
      <c r="AV5868" s="203"/>
      <c r="AW5868" s="75"/>
      <c r="AX5868" s="75"/>
      <c r="AY5868" s="94"/>
      <c r="AZ5868" s="75"/>
      <c r="BA5868" s="75"/>
    </row>
    <row r="5869" spans="48:53">
      <c r="AV5869" s="203"/>
      <c r="AW5869" s="75"/>
      <c r="AX5869" s="75"/>
      <c r="AY5869" s="94"/>
      <c r="AZ5869" s="75"/>
      <c r="BA5869" s="75"/>
    </row>
    <row r="5870" spans="48:53">
      <c r="AV5870" s="203"/>
      <c r="AW5870" s="75"/>
      <c r="AX5870" s="75"/>
      <c r="AY5870" s="94"/>
      <c r="AZ5870" s="75"/>
      <c r="BA5870" s="75"/>
    </row>
    <row r="5871" spans="48:53">
      <c r="AV5871" s="203"/>
      <c r="AW5871" s="75"/>
      <c r="AX5871" s="75"/>
      <c r="AY5871" s="94"/>
      <c r="AZ5871" s="75"/>
      <c r="BA5871" s="75"/>
    </row>
    <row r="5872" spans="48:53">
      <c r="AV5872" s="203"/>
      <c r="AW5872" s="75"/>
      <c r="AX5872" s="75"/>
      <c r="AY5872" s="94"/>
      <c r="AZ5872" s="75"/>
      <c r="BA5872" s="75"/>
    </row>
    <row r="5873" spans="48:53">
      <c r="AV5873" s="203"/>
      <c r="AW5873" s="75"/>
      <c r="AX5873" s="75"/>
      <c r="AY5873" s="94"/>
      <c r="AZ5873" s="75"/>
      <c r="BA5873" s="75"/>
    </row>
    <row r="5874" spans="48:53">
      <c r="AV5874" s="203"/>
      <c r="AW5874" s="75"/>
      <c r="AX5874" s="75"/>
      <c r="AY5874" s="94"/>
      <c r="AZ5874" s="75"/>
      <c r="BA5874" s="75"/>
    </row>
    <row r="5875" spans="48:53">
      <c r="AV5875" s="203"/>
      <c r="AW5875" s="75"/>
      <c r="AX5875" s="75"/>
      <c r="AY5875" s="94"/>
      <c r="AZ5875" s="75"/>
      <c r="BA5875" s="75"/>
    </row>
    <row r="5876" spans="48:53">
      <c r="AV5876" s="203"/>
      <c r="AW5876" s="75"/>
      <c r="AX5876" s="75"/>
      <c r="AY5876" s="94"/>
      <c r="AZ5876" s="75"/>
      <c r="BA5876" s="75"/>
    </row>
    <row r="5877" spans="48:53">
      <c r="AV5877" s="203"/>
      <c r="AW5877" s="75"/>
      <c r="AX5877" s="75"/>
      <c r="AY5877" s="94"/>
      <c r="AZ5877" s="75"/>
      <c r="BA5877" s="75"/>
    </row>
    <row r="5878" spans="48:53">
      <c r="AV5878" s="203"/>
      <c r="AW5878" s="75"/>
      <c r="AX5878" s="75"/>
      <c r="AY5878" s="94"/>
      <c r="AZ5878" s="75"/>
      <c r="BA5878" s="75"/>
    </row>
    <row r="5879" spans="48:53">
      <c r="AV5879" s="203"/>
      <c r="AW5879" s="75"/>
      <c r="AX5879" s="75"/>
      <c r="AY5879" s="94"/>
      <c r="AZ5879" s="75"/>
      <c r="BA5879" s="75"/>
    </row>
    <row r="5880" spans="48:53">
      <c r="AV5880" s="203"/>
      <c r="AW5880" s="75"/>
      <c r="AX5880" s="75"/>
      <c r="AY5880" s="94"/>
      <c r="AZ5880" s="75"/>
      <c r="BA5880" s="75"/>
    </row>
    <row r="5881" spans="48:53">
      <c r="AV5881" s="203"/>
      <c r="AW5881" s="75"/>
      <c r="AX5881" s="75"/>
      <c r="AY5881" s="94"/>
      <c r="AZ5881" s="75"/>
      <c r="BA5881" s="75"/>
    </row>
    <row r="5882" spans="48:53">
      <c r="AV5882" s="203"/>
      <c r="AW5882" s="75"/>
      <c r="AX5882" s="75"/>
      <c r="AY5882" s="94"/>
      <c r="AZ5882" s="75"/>
      <c r="BA5882" s="75"/>
    </row>
    <row r="5883" spans="48:53">
      <c r="AV5883" s="203"/>
      <c r="AW5883" s="75"/>
      <c r="AX5883" s="75"/>
      <c r="AY5883" s="94"/>
      <c r="AZ5883" s="75"/>
      <c r="BA5883" s="75"/>
    </row>
    <row r="5884" spans="48:53">
      <c r="AV5884" s="203"/>
      <c r="AW5884" s="75"/>
      <c r="AX5884" s="75"/>
      <c r="AY5884" s="94"/>
      <c r="AZ5884" s="75"/>
      <c r="BA5884" s="75"/>
    </row>
    <row r="5885" spans="48:53">
      <c r="AV5885" s="203"/>
      <c r="AW5885" s="75"/>
      <c r="AX5885" s="75"/>
      <c r="AY5885" s="94"/>
      <c r="AZ5885" s="75"/>
      <c r="BA5885" s="75"/>
    </row>
    <row r="5886" spans="48:53">
      <c r="AV5886" s="203"/>
      <c r="AW5886" s="75"/>
      <c r="AX5886" s="75"/>
      <c r="AY5886" s="94"/>
      <c r="AZ5886" s="75"/>
      <c r="BA5886" s="75"/>
    </row>
    <row r="5887" spans="48:53">
      <c r="AV5887" s="203"/>
      <c r="AW5887" s="75"/>
      <c r="AX5887" s="75"/>
      <c r="AY5887" s="94"/>
      <c r="AZ5887" s="75"/>
      <c r="BA5887" s="75"/>
    </row>
    <row r="5888" spans="48:53">
      <c r="AV5888" s="203"/>
      <c r="AW5888" s="75"/>
      <c r="AX5888" s="75"/>
      <c r="AY5888" s="94"/>
      <c r="AZ5888" s="75"/>
      <c r="BA5888" s="75"/>
    </row>
    <row r="5889" spans="48:53">
      <c r="AV5889" s="203"/>
      <c r="AW5889" s="75"/>
      <c r="AX5889" s="75"/>
      <c r="AY5889" s="94"/>
      <c r="AZ5889" s="75"/>
      <c r="BA5889" s="75"/>
    </row>
    <row r="5890" spans="48:53">
      <c r="AV5890" s="203"/>
      <c r="AW5890" s="75"/>
      <c r="AX5890" s="75"/>
      <c r="AY5890" s="94"/>
      <c r="AZ5890" s="75"/>
      <c r="BA5890" s="75"/>
    </row>
    <row r="5891" spans="48:53">
      <c r="AV5891" s="203"/>
      <c r="AW5891" s="75"/>
      <c r="AX5891" s="75"/>
      <c r="AY5891" s="94"/>
      <c r="AZ5891" s="75"/>
      <c r="BA5891" s="75"/>
    </row>
    <row r="5892" spans="48:53">
      <c r="AV5892" s="203"/>
      <c r="AW5892" s="75"/>
      <c r="AX5892" s="75"/>
      <c r="AY5892" s="94"/>
      <c r="AZ5892" s="75"/>
      <c r="BA5892" s="75"/>
    </row>
    <row r="5893" spans="48:53">
      <c r="AV5893" s="203"/>
      <c r="AW5893" s="75"/>
      <c r="AX5893" s="75"/>
      <c r="AY5893" s="94"/>
      <c r="AZ5893" s="75"/>
      <c r="BA5893" s="75"/>
    </row>
    <row r="5894" spans="48:53">
      <c r="AV5894" s="203"/>
      <c r="AW5894" s="75"/>
      <c r="AX5894" s="75"/>
      <c r="AY5894" s="94"/>
      <c r="AZ5894" s="75"/>
      <c r="BA5894" s="75"/>
    </row>
    <row r="5895" spans="48:53">
      <c r="AV5895" s="203"/>
      <c r="AW5895" s="75"/>
      <c r="AX5895" s="75"/>
      <c r="AY5895" s="94"/>
      <c r="AZ5895" s="75"/>
      <c r="BA5895" s="75"/>
    </row>
    <row r="5896" spans="48:53">
      <c r="AV5896" s="203"/>
      <c r="AW5896" s="75"/>
      <c r="AX5896" s="75"/>
      <c r="AY5896" s="94"/>
      <c r="AZ5896" s="75"/>
      <c r="BA5896" s="75"/>
    </row>
    <row r="5897" spans="48:53">
      <c r="AV5897" s="203"/>
      <c r="AW5897" s="75"/>
      <c r="AX5897" s="75"/>
      <c r="AY5897" s="94"/>
      <c r="AZ5897" s="75"/>
      <c r="BA5897" s="75"/>
    </row>
    <row r="5898" spans="48:53">
      <c r="AV5898" s="203"/>
      <c r="AW5898" s="75"/>
      <c r="AX5898" s="75"/>
      <c r="AY5898" s="94"/>
      <c r="AZ5898" s="75"/>
      <c r="BA5898" s="75"/>
    </row>
    <row r="5899" spans="48:53">
      <c r="AV5899" s="203"/>
      <c r="AW5899" s="75"/>
      <c r="AX5899" s="75"/>
      <c r="AY5899" s="94"/>
      <c r="AZ5899" s="75"/>
      <c r="BA5899" s="75"/>
    </row>
    <row r="5900" spans="48:53">
      <c r="AV5900" s="203"/>
      <c r="AW5900" s="75"/>
      <c r="AX5900" s="75"/>
      <c r="AY5900" s="94"/>
      <c r="AZ5900" s="75"/>
      <c r="BA5900" s="75"/>
    </row>
    <row r="5901" spans="48:53">
      <c r="AV5901" s="203"/>
      <c r="AW5901" s="75"/>
      <c r="AX5901" s="75"/>
      <c r="AY5901" s="94"/>
      <c r="AZ5901" s="75"/>
      <c r="BA5901" s="75"/>
    </row>
    <row r="5902" spans="48:53">
      <c r="AV5902" s="203"/>
      <c r="AW5902" s="75"/>
      <c r="AX5902" s="75"/>
      <c r="AY5902" s="94"/>
      <c r="AZ5902" s="75"/>
      <c r="BA5902" s="75"/>
    </row>
    <row r="5903" spans="48:53">
      <c r="AV5903" s="203"/>
      <c r="AW5903" s="75"/>
      <c r="AX5903" s="75"/>
      <c r="AY5903" s="94"/>
      <c r="AZ5903" s="75"/>
      <c r="BA5903" s="75"/>
    </row>
    <row r="5904" spans="48:53">
      <c r="AV5904" s="203"/>
      <c r="AW5904" s="75"/>
      <c r="AX5904" s="75"/>
      <c r="AY5904" s="94"/>
      <c r="AZ5904" s="75"/>
      <c r="BA5904" s="75"/>
    </row>
    <row r="5905" spans="48:53">
      <c r="AV5905" s="203"/>
      <c r="AW5905" s="75"/>
      <c r="AX5905" s="75"/>
      <c r="AY5905" s="94"/>
      <c r="AZ5905" s="75"/>
      <c r="BA5905" s="75"/>
    </row>
    <row r="5906" spans="48:53">
      <c r="AV5906" s="203"/>
      <c r="AW5906" s="75"/>
      <c r="AX5906" s="75"/>
      <c r="AY5906" s="94"/>
      <c r="AZ5906" s="75"/>
      <c r="BA5906" s="75"/>
    </row>
    <row r="5907" spans="48:53">
      <c r="AV5907" s="203"/>
      <c r="AW5907" s="75"/>
      <c r="AX5907" s="75"/>
      <c r="AY5907" s="94"/>
      <c r="AZ5907" s="75"/>
      <c r="BA5907" s="75"/>
    </row>
    <row r="5908" spans="48:53">
      <c r="AV5908" s="203"/>
      <c r="AW5908" s="75"/>
      <c r="AX5908" s="75"/>
      <c r="AY5908" s="94"/>
      <c r="AZ5908" s="75"/>
      <c r="BA5908" s="75"/>
    </row>
    <row r="5909" spans="48:53">
      <c r="AV5909" s="203"/>
      <c r="AW5909" s="75"/>
      <c r="AX5909" s="75"/>
      <c r="AY5909" s="94"/>
      <c r="AZ5909" s="75"/>
      <c r="BA5909" s="75"/>
    </row>
    <row r="5910" spans="48:53">
      <c r="AV5910" s="203"/>
      <c r="AW5910" s="75"/>
      <c r="AX5910" s="75"/>
      <c r="AY5910" s="94"/>
      <c r="AZ5910" s="75"/>
      <c r="BA5910" s="75"/>
    </row>
    <row r="5911" spans="48:53">
      <c r="AV5911" s="203"/>
      <c r="AW5911" s="75"/>
      <c r="AX5911" s="75"/>
      <c r="AY5911" s="94"/>
      <c r="AZ5911" s="75"/>
      <c r="BA5911" s="75"/>
    </row>
    <row r="5912" spans="48:53">
      <c r="AV5912" s="203"/>
      <c r="AW5912" s="75"/>
      <c r="AX5912" s="75"/>
      <c r="AY5912" s="94"/>
      <c r="AZ5912" s="75"/>
      <c r="BA5912" s="75"/>
    </row>
    <row r="5913" spans="48:53">
      <c r="AV5913" s="203"/>
      <c r="AW5913" s="75"/>
      <c r="AX5913" s="75"/>
      <c r="AY5913" s="94"/>
      <c r="AZ5913" s="75"/>
      <c r="BA5913" s="75"/>
    </row>
    <row r="5914" spans="48:53">
      <c r="AV5914" s="203"/>
      <c r="AW5914" s="75"/>
      <c r="AX5914" s="75"/>
      <c r="AY5914" s="94"/>
      <c r="AZ5914" s="75"/>
      <c r="BA5914" s="75"/>
    </row>
    <row r="5915" spans="48:53">
      <c r="AV5915" s="203"/>
      <c r="AW5915" s="75"/>
      <c r="AX5915" s="75"/>
      <c r="AY5915" s="94"/>
      <c r="AZ5915" s="75"/>
      <c r="BA5915" s="75"/>
    </row>
    <row r="5916" spans="48:53">
      <c r="AV5916" s="203"/>
      <c r="AW5916" s="75"/>
      <c r="AX5916" s="75"/>
      <c r="AY5916" s="94"/>
      <c r="AZ5916" s="75"/>
      <c r="BA5916" s="75"/>
    </row>
    <row r="5917" spans="48:53">
      <c r="AV5917" s="203"/>
      <c r="AW5917" s="75"/>
      <c r="AX5917" s="75"/>
      <c r="AY5917" s="94"/>
      <c r="AZ5917" s="75"/>
      <c r="BA5917" s="75"/>
    </row>
    <row r="5918" spans="48:53">
      <c r="AV5918" s="203"/>
      <c r="AW5918" s="75"/>
      <c r="AX5918" s="75"/>
      <c r="AY5918" s="94"/>
      <c r="AZ5918" s="75"/>
      <c r="BA5918" s="75"/>
    </row>
    <row r="5919" spans="48:53">
      <c r="AV5919" s="203"/>
      <c r="AW5919" s="75"/>
      <c r="AX5919" s="75"/>
      <c r="AY5919" s="94"/>
      <c r="AZ5919" s="75"/>
      <c r="BA5919" s="75"/>
    </row>
    <row r="5920" spans="48:53">
      <c r="AV5920" s="203"/>
      <c r="AW5920" s="75"/>
      <c r="AX5920" s="75"/>
      <c r="AY5920" s="94"/>
      <c r="AZ5920" s="75"/>
      <c r="BA5920" s="75"/>
    </row>
    <row r="5921" spans="48:53">
      <c r="AV5921" s="203"/>
      <c r="AW5921" s="75"/>
      <c r="AX5921" s="75"/>
      <c r="AY5921" s="94"/>
      <c r="AZ5921" s="75"/>
      <c r="BA5921" s="75"/>
    </row>
    <row r="5922" spans="48:53">
      <c r="AV5922" s="203"/>
      <c r="AW5922" s="75"/>
      <c r="AX5922" s="75"/>
      <c r="AY5922" s="94"/>
      <c r="AZ5922" s="75"/>
      <c r="BA5922" s="75"/>
    </row>
    <row r="5923" spans="48:53">
      <c r="AV5923" s="203"/>
      <c r="AW5923" s="75"/>
      <c r="AX5923" s="75"/>
      <c r="AY5923" s="94"/>
      <c r="AZ5923" s="75"/>
      <c r="BA5923" s="75"/>
    </row>
    <row r="5924" spans="48:53">
      <c r="AV5924" s="203"/>
      <c r="AW5924" s="75"/>
      <c r="AX5924" s="75"/>
      <c r="AY5924" s="94"/>
      <c r="AZ5924" s="75"/>
      <c r="BA5924" s="75"/>
    </row>
    <row r="5925" spans="48:53">
      <c r="AV5925" s="203"/>
      <c r="AW5925" s="75"/>
      <c r="AX5925" s="75"/>
      <c r="AY5925" s="94"/>
      <c r="AZ5925" s="75"/>
      <c r="BA5925" s="75"/>
    </row>
    <row r="5926" spans="48:53">
      <c r="AV5926" s="203"/>
      <c r="AW5926" s="75"/>
      <c r="AX5926" s="75"/>
      <c r="AY5926" s="94"/>
      <c r="AZ5926" s="75"/>
      <c r="BA5926" s="75"/>
    </row>
    <row r="5927" spans="48:53">
      <c r="AV5927" s="203"/>
      <c r="AW5927" s="75"/>
      <c r="AX5927" s="75"/>
      <c r="AY5927" s="94"/>
      <c r="AZ5927" s="75"/>
      <c r="BA5927" s="75"/>
    </row>
    <row r="5928" spans="48:53">
      <c r="AV5928" s="203"/>
      <c r="AW5928" s="75"/>
      <c r="AX5928" s="75"/>
      <c r="AY5928" s="94"/>
      <c r="AZ5928" s="75"/>
      <c r="BA5928" s="75"/>
    </row>
    <row r="5929" spans="48:53">
      <c r="AV5929" s="203"/>
      <c r="AW5929" s="75"/>
      <c r="AX5929" s="75"/>
      <c r="AY5929" s="94"/>
      <c r="AZ5929" s="75"/>
      <c r="BA5929" s="75"/>
    </row>
    <row r="5930" spans="48:53">
      <c r="AV5930" s="203"/>
      <c r="AW5930" s="75"/>
      <c r="AX5930" s="75"/>
      <c r="AY5930" s="94"/>
      <c r="AZ5930" s="75"/>
      <c r="BA5930" s="75"/>
    </row>
    <row r="5931" spans="48:53">
      <c r="AV5931" s="203"/>
      <c r="AW5931" s="75"/>
      <c r="AX5931" s="75"/>
      <c r="AY5931" s="94"/>
      <c r="AZ5931" s="75"/>
      <c r="BA5931" s="75"/>
    </row>
    <row r="5932" spans="48:53">
      <c r="AV5932" s="203"/>
      <c r="AW5932" s="75"/>
      <c r="AX5932" s="75"/>
      <c r="AY5932" s="94"/>
      <c r="AZ5932" s="75"/>
      <c r="BA5932" s="75"/>
    </row>
    <row r="5933" spans="48:53">
      <c r="AV5933" s="203"/>
      <c r="AW5933" s="75"/>
      <c r="AX5933" s="75"/>
      <c r="AY5933" s="94"/>
      <c r="AZ5933" s="75"/>
      <c r="BA5933" s="75"/>
    </row>
    <row r="5934" spans="48:53">
      <c r="AV5934" s="203"/>
      <c r="AW5934" s="75"/>
      <c r="AX5934" s="75"/>
      <c r="AY5934" s="94"/>
      <c r="AZ5934" s="75"/>
      <c r="BA5934" s="75"/>
    </row>
    <row r="5935" spans="48:53">
      <c r="AV5935" s="203"/>
      <c r="AW5935" s="75"/>
      <c r="AX5935" s="75"/>
      <c r="AY5935" s="94"/>
      <c r="AZ5935" s="75"/>
      <c r="BA5935" s="75"/>
    </row>
    <row r="5936" spans="48:53">
      <c r="AV5936" s="203"/>
      <c r="AW5936" s="75"/>
      <c r="AX5936" s="75"/>
      <c r="AY5936" s="94"/>
      <c r="AZ5936" s="75"/>
      <c r="BA5936" s="75"/>
    </row>
    <row r="5937" spans="48:53">
      <c r="AV5937" s="203"/>
      <c r="AW5937" s="75"/>
      <c r="AX5937" s="75"/>
      <c r="AY5937" s="94"/>
      <c r="AZ5937" s="75"/>
      <c r="BA5937" s="75"/>
    </row>
    <row r="5938" spans="48:53">
      <c r="AV5938" s="203"/>
      <c r="AW5938" s="75"/>
      <c r="AX5938" s="75"/>
      <c r="AY5938" s="94"/>
      <c r="AZ5938" s="75"/>
      <c r="BA5938" s="75"/>
    </row>
    <row r="5939" spans="48:53">
      <c r="AV5939" s="203"/>
      <c r="AW5939" s="75"/>
      <c r="AX5939" s="75"/>
      <c r="AY5939" s="94"/>
      <c r="AZ5939" s="75"/>
      <c r="BA5939" s="75"/>
    </row>
    <row r="5940" spans="48:53">
      <c r="AV5940" s="203"/>
      <c r="AW5940" s="75"/>
      <c r="AX5940" s="75"/>
      <c r="AY5940" s="94"/>
      <c r="AZ5940" s="75"/>
      <c r="BA5940" s="75"/>
    </row>
    <row r="5941" spans="48:53">
      <c r="AV5941" s="203"/>
      <c r="AW5941" s="75"/>
      <c r="AX5941" s="75"/>
      <c r="AY5941" s="94"/>
      <c r="AZ5941" s="75"/>
      <c r="BA5941" s="75"/>
    </row>
    <row r="5942" spans="48:53">
      <c r="AV5942" s="203"/>
      <c r="AW5942" s="75"/>
      <c r="AX5942" s="75"/>
      <c r="AY5942" s="94"/>
      <c r="AZ5942" s="75"/>
      <c r="BA5942" s="75"/>
    </row>
    <row r="5943" spans="48:53">
      <c r="AV5943" s="203"/>
      <c r="AW5943" s="75"/>
      <c r="AX5943" s="75"/>
      <c r="AY5943" s="94"/>
      <c r="AZ5943" s="75"/>
      <c r="BA5943" s="75"/>
    </row>
    <row r="5944" spans="48:53">
      <c r="AV5944" s="203"/>
      <c r="AW5944" s="75"/>
      <c r="AX5944" s="75"/>
      <c r="AY5944" s="94"/>
      <c r="AZ5944" s="75"/>
      <c r="BA5944" s="75"/>
    </row>
    <row r="5945" spans="48:53">
      <c r="AV5945" s="203"/>
      <c r="AW5945" s="75"/>
      <c r="AX5945" s="75"/>
      <c r="AY5945" s="94"/>
      <c r="AZ5945" s="75"/>
      <c r="BA5945" s="75"/>
    </row>
    <row r="5946" spans="48:53">
      <c r="AV5946" s="203"/>
      <c r="AW5946" s="75"/>
      <c r="AX5946" s="75"/>
      <c r="AY5946" s="94"/>
      <c r="AZ5946" s="75"/>
      <c r="BA5946" s="75"/>
    </row>
    <row r="5947" spans="48:53">
      <c r="AV5947" s="203"/>
      <c r="AW5947" s="75"/>
      <c r="AX5947" s="75"/>
      <c r="AY5947" s="94"/>
      <c r="AZ5947" s="75"/>
      <c r="BA5947" s="75"/>
    </row>
    <row r="5948" spans="48:53">
      <c r="AV5948" s="203"/>
      <c r="AW5948" s="75"/>
      <c r="AX5948" s="75"/>
      <c r="AY5948" s="94"/>
      <c r="AZ5948" s="75"/>
      <c r="BA5948" s="75"/>
    </row>
    <row r="5949" spans="48:53">
      <c r="AV5949" s="203"/>
      <c r="AW5949" s="75"/>
      <c r="AX5949" s="75"/>
      <c r="AY5949" s="94"/>
      <c r="AZ5949" s="75"/>
      <c r="BA5949" s="75"/>
    </row>
    <row r="5950" spans="48:53">
      <c r="AV5950" s="203"/>
      <c r="AW5950" s="75"/>
      <c r="AX5950" s="75"/>
      <c r="AY5950" s="94"/>
      <c r="AZ5950" s="75"/>
      <c r="BA5950" s="75"/>
    </row>
    <row r="5951" spans="48:53">
      <c r="AV5951" s="203"/>
      <c r="AW5951" s="75"/>
      <c r="AX5951" s="75"/>
      <c r="AY5951" s="94"/>
      <c r="AZ5951" s="75"/>
      <c r="BA5951" s="75"/>
    </row>
    <row r="5952" spans="48:53">
      <c r="AV5952" s="203"/>
      <c r="AW5952" s="75"/>
      <c r="AX5952" s="75"/>
      <c r="AY5952" s="94"/>
      <c r="AZ5952" s="75"/>
      <c r="BA5952" s="75"/>
    </row>
    <row r="5953" spans="48:53">
      <c r="AV5953" s="203"/>
      <c r="AW5953" s="75"/>
      <c r="AX5953" s="75"/>
      <c r="AY5953" s="94"/>
      <c r="AZ5953" s="75"/>
      <c r="BA5953" s="75"/>
    </row>
    <row r="5954" spans="48:53">
      <c r="AV5954" s="203"/>
      <c r="AW5954" s="75"/>
      <c r="AX5954" s="75"/>
      <c r="AY5954" s="94"/>
      <c r="AZ5954" s="75"/>
      <c r="BA5954" s="75"/>
    </row>
    <row r="5955" spans="48:53">
      <c r="AV5955" s="203"/>
      <c r="AW5955" s="75"/>
      <c r="AX5955" s="75"/>
      <c r="AY5955" s="94"/>
      <c r="AZ5955" s="75"/>
      <c r="BA5955" s="75"/>
    </row>
    <row r="5956" spans="48:53">
      <c r="AV5956" s="203"/>
      <c r="AW5956" s="75"/>
      <c r="AX5956" s="75"/>
      <c r="AY5956" s="94"/>
      <c r="AZ5956" s="75"/>
      <c r="BA5956" s="75"/>
    </row>
    <row r="5957" spans="48:53">
      <c r="AV5957" s="203"/>
      <c r="AW5957" s="75"/>
      <c r="AX5957" s="75"/>
      <c r="AY5957" s="94"/>
      <c r="AZ5957" s="75"/>
      <c r="BA5957" s="75"/>
    </row>
    <row r="5958" spans="48:53">
      <c r="AV5958" s="203"/>
      <c r="AW5958" s="75"/>
      <c r="AX5958" s="75"/>
      <c r="AY5958" s="94"/>
      <c r="AZ5958" s="75"/>
      <c r="BA5958" s="75"/>
    </row>
    <row r="5959" spans="48:53">
      <c r="AV5959" s="203"/>
      <c r="AW5959" s="75"/>
      <c r="AX5959" s="75"/>
      <c r="AY5959" s="94"/>
      <c r="AZ5959" s="75"/>
      <c r="BA5959" s="75"/>
    </row>
    <row r="5960" spans="48:53">
      <c r="AV5960" s="203"/>
      <c r="AW5960" s="75"/>
      <c r="AX5960" s="75"/>
      <c r="AY5960" s="94"/>
      <c r="AZ5960" s="75"/>
      <c r="BA5960" s="75"/>
    </row>
    <row r="5961" spans="48:53">
      <c r="AV5961" s="203"/>
      <c r="AW5961" s="75"/>
      <c r="AX5961" s="75"/>
      <c r="AY5961" s="94"/>
      <c r="AZ5961" s="75"/>
      <c r="BA5961" s="75"/>
    </row>
    <row r="5962" spans="48:53">
      <c r="AV5962" s="203"/>
      <c r="AW5962" s="75"/>
      <c r="AX5962" s="75"/>
      <c r="AY5962" s="94"/>
      <c r="AZ5962" s="75"/>
      <c r="BA5962" s="75"/>
    </row>
    <row r="5963" spans="48:53">
      <c r="AV5963" s="203"/>
      <c r="AW5963" s="75"/>
      <c r="AX5963" s="75"/>
      <c r="AY5963" s="94"/>
      <c r="AZ5963" s="75"/>
      <c r="BA5963" s="75"/>
    </row>
    <row r="5964" spans="48:53">
      <c r="AV5964" s="203"/>
      <c r="AW5964" s="75"/>
      <c r="AX5964" s="75"/>
      <c r="AY5964" s="94"/>
      <c r="AZ5964" s="75"/>
      <c r="BA5964" s="75"/>
    </row>
    <row r="5965" spans="48:53">
      <c r="AV5965" s="203"/>
      <c r="AW5965" s="75"/>
      <c r="AX5965" s="75"/>
      <c r="AY5965" s="94"/>
      <c r="AZ5965" s="75"/>
      <c r="BA5965" s="75"/>
    </row>
    <row r="5966" spans="48:53">
      <c r="AV5966" s="203"/>
      <c r="AW5966" s="75"/>
      <c r="AX5966" s="75"/>
      <c r="AY5966" s="94"/>
      <c r="AZ5966" s="75"/>
      <c r="BA5966" s="75"/>
    </row>
    <row r="5967" spans="48:53">
      <c r="AV5967" s="203"/>
      <c r="AW5967" s="75"/>
      <c r="AX5967" s="75"/>
      <c r="AY5967" s="94"/>
      <c r="AZ5967" s="75"/>
      <c r="BA5967" s="75"/>
    </row>
    <row r="5968" spans="48:53">
      <c r="AV5968" s="203"/>
      <c r="AW5968" s="75"/>
      <c r="AX5968" s="75"/>
      <c r="AY5968" s="94"/>
      <c r="AZ5968" s="75"/>
      <c r="BA5968" s="75"/>
    </row>
    <row r="5969" spans="48:53">
      <c r="AV5969" s="203"/>
      <c r="AW5969" s="75"/>
      <c r="AX5969" s="75"/>
      <c r="AY5969" s="94"/>
      <c r="AZ5969" s="75"/>
      <c r="BA5969" s="75"/>
    </row>
    <row r="5970" spans="48:53">
      <c r="AV5970" s="203"/>
      <c r="AW5970" s="75"/>
      <c r="AX5970" s="75"/>
      <c r="AY5970" s="94"/>
      <c r="AZ5970" s="75"/>
      <c r="BA5970" s="75"/>
    </row>
    <row r="5971" spans="48:53">
      <c r="AV5971" s="203"/>
      <c r="AW5971" s="75"/>
      <c r="AX5971" s="75"/>
      <c r="AY5971" s="94"/>
      <c r="AZ5971" s="75"/>
      <c r="BA5971" s="75"/>
    </row>
    <row r="5972" spans="48:53">
      <c r="AV5972" s="203"/>
      <c r="AW5972" s="75"/>
      <c r="AX5972" s="75"/>
      <c r="AY5972" s="94"/>
      <c r="AZ5972" s="75"/>
      <c r="BA5972" s="75"/>
    </row>
    <row r="5973" spans="48:53">
      <c r="AV5973" s="203"/>
      <c r="AW5973" s="75"/>
      <c r="AX5973" s="75"/>
      <c r="AY5973" s="94"/>
      <c r="AZ5973" s="75"/>
      <c r="BA5973" s="75"/>
    </row>
    <row r="5974" spans="48:53">
      <c r="AV5974" s="203"/>
      <c r="AW5974" s="75"/>
      <c r="AX5974" s="75"/>
      <c r="AY5974" s="94"/>
      <c r="AZ5974" s="75"/>
      <c r="BA5974" s="75"/>
    </row>
    <row r="5975" spans="48:53">
      <c r="AV5975" s="203"/>
      <c r="AW5975" s="75"/>
      <c r="AX5975" s="75"/>
      <c r="AY5975" s="94"/>
      <c r="AZ5975" s="75"/>
      <c r="BA5975" s="75"/>
    </row>
    <row r="5976" spans="48:53">
      <c r="AV5976" s="203"/>
      <c r="AW5976" s="75"/>
      <c r="AX5976" s="75"/>
      <c r="AY5976" s="94"/>
      <c r="AZ5976" s="75"/>
      <c r="BA5976" s="75"/>
    </row>
    <row r="5977" spans="48:53">
      <c r="AV5977" s="203"/>
      <c r="AW5977" s="75"/>
      <c r="AX5977" s="75"/>
      <c r="AY5977" s="94"/>
      <c r="AZ5977" s="75"/>
      <c r="BA5977" s="75"/>
    </row>
    <row r="5978" spans="48:53">
      <c r="AV5978" s="203"/>
      <c r="AW5978" s="75"/>
      <c r="AX5978" s="75"/>
      <c r="AY5978" s="94"/>
      <c r="AZ5978" s="75"/>
      <c r="BA5978" s="75"/>
    </row>
    <row r="5979" spans="48:53">
      <c r="AV5979" s="203"/>
      <c r="AW5979" s="75"/>
      <c r="AX5979" s="75"/>
      <c r="AY5979" s="94"/>
      <c r="AZ5979" s="75"/>
      <c r="BA5979" s="75"/>
    </row>
    <row r="5980" spans="48:53">
      <c r="AV5980" s="203"/>
      <c r="AW5980" s="75"/>
      <c r="AX5980" s="75"/>
      <c r="AY5980" s="94"/>
      <c r="AZ5980" s="75"/>
      <c r="BA5980" s="75"/>
    </row>
    <row r="5981" spans="48:53">
      <c r="AV5981" s="203"/>
      <c r="AW5981" s="75"/>
      <c r="AX5981" s="75"/>
      <c r="AY5981" s="94"/>
      <c r="AZ5981" s="75"/>
      <c r="BA5981" s="75"/>
    </row>
    <row r="5982" spans="48:53">
      <c r="AV5982" s="203"/>
      <c r="AW5982" s="75"/>
      <c r="AX5982" s="75"/>
      <c r="AY5982" s="94"/>
      <c r="AZ5982" s="75"/>
      <c r="BA5982" s="75"/>
    </row>
    <row r="5983" spans="48:53">
      <c r="AV5983" s="203"/>
      <c r="AW5983" s="75"/>
      <c r="AX5983" s="75"/>
      <c r="AY5983" s="94"/>
      <c r="AZ5983" s="75"/>
      <c r="BA5983" s="75"/>
    </row>
    <row r="5984" spans="48:53">
      <c r="AV5984" s="203"/>
      <c r="AW5984" s="75"/>
      <c r="AX5984" s="75"/>
      <c r="AY5984" s="94"/>
      <c r="AZ5984" s="75"/>
      <c r="BA5984" s="75"/>
    </row>
    <row r="5985" spans="48:53">
      <c r="AV5985" s="203"/>
      <c r="AW5985" s="75"/>
      <c r="AX5985" s="75"/>
      <c r="AY5985" s="94"/>
      <c r="AZ5985" s="75"/>
      <c r="BA5985" s="75"/>
    </row>
    <row r="5986" spans="48:53">
      <c r="AV5986" s="203"/>
      <c r="AW5986" s="75"/>
      <c r="AX5986" s="75"/>
      <c r="AY5986" s="94"/>
      <c r="AZ5986" s="75"/>
      <c r="BA5986" s="75"/>
    </row>
    <row r="5987" spans="48:53">
      <c r="AV5987" s="203"/>
      <c r="AW5987" s="75"/>
      <c r="AX5987" s="75"/>
      <c r="AY5987" s="94"/>
      <c r="AZ5987" s="75"/>
      <c r="BA5987" s="75"/>
    </row>
    <row r="5988" spans="48:53">
      <c r="AV5988" s="203"/>
      <c r="AW5988" s="75"/>
      <c r="AX5988" s="75"/>
      <c r="AY5988" s="94"/>
      <c r="AZ5988" s="75"/>
      <c r="BA5988" s="75"/>
    </row>
    <row r="5989" spans="48:53">
      <c r="AV5989" s="203"/>
      <c r="AW5989" s="75"/>
      <c r="AX5989" s="75"/>
      <c r="AY5989" s="94"/>
      <c r="AZ5989" s="75"/>
      <c r="BA5989" s="75"/>
    </row>
    <row r="5990" spans="48:53">
      <c r="AV5990" s="203"/>
      <c r="AW5990" s="75"/>
      <c r="AX5990" s="75"/>
      <c r="AY5990" s="94"/>
      <c r="AZ5990" s="75"/>
      <c r="BA5990" s="75"/>
    </row>
    <row r="5991" spans="48:53">
      <c r="AV5991" s="203"/>
      <c r="AW5991" s="75"/>
      <c r="AX5991" s="75"/>
      <c r="AY5991" s="94"/>
      <c r="AZ5991" s="75"/>
      <c r="BA5991" s="75"/>
    </row>
    <row r="5992" spans="48:53">
      <c r="AV5992" s="203"/>
      <c r="AW5992" s="75"/>
      <c r="AX5992" s="75"/>
      <c r="AY5992" s="94"/>
      <c r="AZ5992" s="75"/>
      <c r="BA5992" s="75"/>
    </row>
    <row r="5993" spans="48:53">
      <c r="AV5993" s="203"/>
      <c r="AW5993" s="75"/>
      <c r="AX5993" s="75"/>
      <c r="AY5993" s="94"/>
      <c r="AZ5993" s="75"/>
      <c r="BA5993" s="75"/>
    </row>
    <row r="5994" spans="48:53">
      <c r="AV5994" s="203"/>
      <c r="AW5994" s="75"/>
      <c r="AX5994" s="75"/>
      <c r="AY5994" s="94"/>
      <c r="AZ5994" s="75"/>
      <c r="BA5994" s="75"/>
    </row>
    <row r="5995" spans="48:53">
      <c r="AV5995" s="203"/>
      <c r="AW5995" s="75"/>
      <c r="AX5995" s="75"/>
      <c r="AY5995" s="94"/>
      <c r="AZ5995" s="75"/>
      <c r="BA5995" s="75"/>
    </row>
    <row r="5996" spans="48:53">
      <c r="AV5996" s="203"/>
      <c r="AW5996" s="75"/>
      <c r="AX5996" s="75"/>
      <c r="AY5996" s="94"/>
      <c r="AZ5996" s="75"/>
      <c r="BA5996" s="75"/>
    </row>
    <row r="5997" spans="48:53">
      <c r="AV5997" s="203"/>
      <c r="AW5997" s="75"/>
      <c r="AX5997" s="75"/>
      <c r="AY5997" s="94"/>
      <c r="AZ5997" s="75"/>
      <c r="BA5997" s="75"/>
    </row>
    <row r="5998" spans="48:53">
      <c r="AV5998" s="203"/>
      <c r="AW5998" s="75"/>
      <c r="AX5998" s="75"/>
      <c r="AY5998" s="94"/>
      <c r="AZ5998" s="75"/>
      <c r="BA5998" s="75"/>
    </row>
    <row r="5999" spans="48:53">
      <c r="AV5999" s="203"/>
      <c r="AW5999" s="75"/>
      <c r="AX5999" s="75"/>
      <c r="AY5999" s="94"/>
      <c r="AZ5999" s="75"/>
      <c r="BA5999" s="75"/>
    </row>
    <row r="6000" spans="48:53">
      <c r="AV6000" s="203"/>
      <c r="AW6000" s="75"/>
      <c r="AX6000" s="75"/>
      <c r="AY6000" s="94"/>
      <c r="AZ6000" s="75"/>
      <c r="BA6000" s="75"/>
    </row>
    <row r="6001" spans="48:53">
      <c r="AV6001" s="203"/>
      <c r="AW6001" s="75"/>
      <c r="AX6001" s="75"/>
      <c r="AY6001" s="94"/>
      <c r="AZ6001" s="75"/>
      <c r="BA6001" s="75"/>
    </row>
    <row r="6002" spans="48:53">
      <c r="AV6002" s="203"/>
      <c r="AW6002" s="75"/>
      <c r="AX6002" s="75"/>
      <c r="AY6002" s="94"/>
      <c r="AZ6002" s="75"/>
      <c r="BA6002" s="75"/>
    </row>
    <row r="6003" spans="48:53">
      <c r="AV6003" s="203"/>
      <c r="AW6003" s="75"/>
      <c r="AX6003" s="75"/>
      <c r="AY6003" s="94"/>
      <c r="AZ6003" s="75"/>
      <c r="BA6003" s="75"/>
    </row>
    <row r="6004" spans="48:53">
      <c r="AV6004" s="203"/>
      <c r="AW6004" s="75"/>
      <c r="AX6004" s="75"/>
      <c r="AY6004" s="94"/>
      <c r="AZ6004" s="75"/>
      <c r="BA6004" s="75"/>
    </row>
    <row r="6005" spans="48:53">
      <c r="AV6005" s="203"/>
      <c r="AW6005" s="75"/>
      <c r="AX6005" s="75"/>
      <c r="AY6005" s="94"/>
      <c r="AZ6005" s="75"/>
      <c r="BA6005" s="75"/>
    </row>
    <row r="6006" spans="48:53">
      <c r="AV6006" s="203"/>
      <c r="AW6006" s="75"/>
      <c r="AX6006" s="75"/>
      <c r="AY6006" s="94"/>
      <c r="AZ6006" s="75"/>
      <c r="BA6006" s="75"/>
    </row>
    <row r="6007" spans="48:53">
      <c r="AV6007" s="203"/>
      <c r="AW6007" s="75"/>
      <c r="AX6007" s="75"/>
      <c r="AY6007" s="94"/>
      <c r="AZ6007" s="75"/>
      <c r="BA6007" s="75"/>
    </row>
    <row r="6008" spans="48:53">
      <c r="AV6008" s="203"/>
      <c r="AW6008" s="75"/>
      <c r="AX6008" s="75"/>
      <c r="AY6008" s="94"/>
      <c r="AZ6008" s="75"/>
      <c r="BA6008" s="75"/>
    </row>
    <row r="6009" spans="48:53">
      <c r="AV6009" s="203"/>
      <c r="AW6009" s="75"/>
      <c r="AX6009" s="75"/>
      <c r="AY6009" s="94"/>
      <c r="AZ6009" s="75"/>
      <c r="BA6009" s="75"/>
    </row>
    <row r="6010" spans="48:53">
      <c r="AV6010" s="203"/>
      <c r="AW6010" s="75"/>
      <c r="AX6010" s="75"/>
      <c r="AY6010" s="94"/>
      <c r="AZ6010" s="75"/>
      <c r="BA6010" s="75"/>
    </row>
    <row r="6011" spans="48:53">
      <c r="AV6011" s="203"/>
      <c r="AW6011" s="75"/>
      <c r="AX6011" s="75"/>
      <c r="AY6011" s="94"/>
      <c r="AZ6011" s="75"/>
      <c r="BA6011" s="75"/>
    </row>
    <row r="6012" spans="48:53">
      <c r="AV6012" s="203"/>
      <c r="AW6012" s="75"/>
      <c r="AX6012" s="75"/>
      <c r="AY6012" s="94"/>
      <c r="AZ6012" s="75"/>
      <c r="BA6012" s="75"/>
    </row>
    <row r="6013" spans="48:53">
      <c r="AV6013" s="203"/>
      <c r="AW6013" s="75"/>
      <c r="AX6013" s="75"/>
      <c r="AY6013" s="94"/>
      <c r="AZ6013" s="75"/>
      <c r="BA6013" s="75"/>
    </row>
    <row r="6014" spans="48:53">
      <c r="AV6014" s="203"/>
      <c r="AW6014" s="75"/>
      <c r="AX6014" s="75"/>
      <c r="AY6014" s="94"/>
      <c r="AZ6014" s="75"/>
      <c r="BA6014" s="75"/>
    </row>
    <row r="6015" spans="48:53">
      <c r="AV6015" s="203"/>
      <c r="AW6015" s="75"/>
      <c r="AX6015" s="75"/>
      <c r="AY6015" s="94"/>
      <c r="AZ6015" s="75"/>
      <c r="BA6015" s="75"/>
    </row>
    <row r="6016" spans="48:53">
      <c r="AV6016" s="203"/>
      <c r="AW6016" s="75"/>
      <c r="AX6016" s="75"/>
      <c r="AY6016" s="94"/>
      <c r="AZ6016" s="75"/>
      <c r="BA6016" s="75"/>
    </row>
    <row r="6017" spans="48:53">
      <c r="AV6017" s="203"/>
      <c r="AW6017" s="75"/>
      <c r="AX6017" s="75"/>
      <c r="AY6017" s="94"/>
      <c r="AZ6017" s="75"/>
      <c r="BA6017" s="75"/>
    </row>
    <row r="6018" spans="48:53">
      <c r="AV6018" s="203"/>
      <c r="AW6018" s="75"/>
      <c r="AX6018" s="75"/>
      <c r="AY6018" s="94"/>
      <c r="AZ6018" s="75"/>
      <c r="BA6018" s="75"/>
    </row>
    <row r="6019" spans="48:53">
      <c r="AV6019" s="203"/>
      <c r="AW6019" s="75"/>
      <c r="AX6019" s="75"/>
      <c r="AY6019" s="94"/>
      <c r="AZ6019" s="75"/>
      <c r="BA6019" s="75"/>
    </row>
    <row r="6020" spans="48:53">
      <c r="AV6020" s="203"/>
      <c r="AW6020" s="75"/>
      <c r="AX6020" s="75"/>
      <c r="AY6020" s="94"/>
      <c r="AZ6020" s="75"/>
      <c r="BA6020" s="75"/>
    </row>
    <row r="6021" spans="48:53">
      <c r="AV6021" s="203"/>
      <c r="AW6021" s="75"/>
      <c r="AX6021" s="75"/>
      <c r="AY6021" s="94"/>
      <c r="AZ6021" s="75"/>
      <c r="BA6021" s="75"/>
    </row>
    <row r="6022" spans="48:53">
      <c r="AV6022" s="203"/>
      <c r="AW6022" s="75"/>
      <c r="AX6022" s="75"/>
      <c r="AY6022" s="94"/>
      <c r="AZ6022" s="75"/>
      <c r="BA6022" s="75"/>
    </row>
    <row r="6023" spans="48:53">
      <c r="AV6023" s="203"/>
      <c r="AW6023" s="75"/>
      <c r="AX6023" s="75"/>
      <c r="AY6023" s="94"/>
      <c r="AZ6023" s="75"/>
      <c r="BA6023" s="75"/>
    </row>
    <row r="6024" spans="48:53">
      <c r="AV6024" s="203"/>
      <c r="AW6024" s="75"/>
      <c r="AX6024" s="75"/>
      <c r="AY6024" s="94"/>
      <c r="AZ6024" s="75"/>
      <c r="BA6024" s="75"/>
    </row>
    <row r="6025" spans="48:53">
      <c r="AV6025" s="203"/>
      <c r="AW6025" s="75"/>
      <c r="AX6025" s="75"/>
      <c r="AY6025" s="94"/>
      <c r="AZ6025" s="75"/>
      <c r="BA6025" s="75"/>
    </row>
    <row r="6026" spans="48:53">
      <c r="AV6026" s="203"/>
      <c r="AW6026" s="75"/>
      <c r="AX6026" s="75"/>
      <c r="AY6026" s="94"/>
      <c r="AZ6026" s="75"/>
      <c r="BA6026" s="75"/>
    </row>
    <row r="6027" spans="48:53">
      <c r="AV6027" s="203"/>
      <c r="AW6027" s="75"/>
      <c r="AX6027" s="75"/>
      <c r="AY6027" s="94"/>
      <c r="AZ6027" s="75"/>
      <c r="BA6027" s="75"/>
    </row>
    <row r="6028" spans="48:53">
      <c r="AV6028" s="203"/>
      <c r="AW6028" s="75"/>
      <c r="AX6028" s="75"/>
      <c r="AY6028" s="94"/>
      <c r="AZ6028" s="75"/>
      <c r="BA6028" s="75"/>
    </row>
    <row r="6029" spans="48:53">
      <c r="AV6029" s="203"/>
      <c r="AW6029" s="75"/>
      <c r="AX6029" s="75"/>
      <c r="AY6029" s="94"/>
      <c r="AZ6029" s="75"/>
      <c r="BA6029" s="75"/>
    </row>
    <row r="6030" spans="48:53">
      <c r="AV6030" s="203"/>
      <c r="AW6030" s="75"/>
      <c r="AX6030" s="75"/>
      <c r="AY6030" s="94"/>
      <c r="AZ6030" s="75"/>
      <c r="BA6030" s="75"/>
    </row>
    <row r="6031" spans="48:53">
      <c r="AV6031" s="203"/>
      <c r="AW6031" s="75"/>
      <c r="AX6031" s="75"/>
      <c r="AY6031" s="94"/>
      <c r="AZ6031" s="75"/>
      <c r="BA6031" s="75"/>
    </row>
    <row r="6032" spans="48:53">
      <c r="AV6032" s="203"/>
      <c r="AW6032" s="75"/>
      <c r="AX6032" s="75"/>
      <c r="AY6032" s="94"/>
      <c r="AZ6032" s="75"/>
      <c r="BA6032" s="75"/>
    </row>
    <row r="6033" spans="48:53">
      <c r="AV6033" s="203"/>
      <c r="AW6033" s="75"/>
      <c r="AX6033" s="75"/>
      <c r="AY6033" s="94"/>
      <c r="AZ6033" s="75"/>
      <c r="BA6033" s="75"/>
    </row>
    <row r="6034" spans="48:53">
      <c r="AV6034" s="203"/>
      <c r="AW6034" s="75"/>
      <c r="AX6034" s="75"/>
      <c r="AY6034" s="94"/>
      <c r="AZ6034" s="75"/>
      <c r="BA6034" s="75"/>
    </row>
    <row r="6035" spans="48:53">
      <c r="AV6035" s="203"/>
      <c r="AW6035" s="75"/>
      <c r="AX6035" s="75"/>
      <c r="AY6035" s="94"/>
      <c r="AZ6035" s="75"/>
      <c r="BA6035" s="75"/>
    </row>
    <row r="6036" spans="48:53">
      <c r="AV6036" s="203"/>
      <c r="AW6036" s="75"/>
      <c r="AX6036" s="75"/>
      <c r="AY6036" s="94"/>
      <c r="AZ6036" s="75"/>
      <c r="BA6036" s="75"/>
    </row>
    <row r="6037" spans="48:53">
      <c r="AV6037" s="203"/>
      <c r="AW6037" s="75"/>
      <c r="AX6037" s="75"/>
      <c r="AY6037" s="94"/>
      <c r="AZ6037" s="75"/>
      <c r="BA6037" s="75"/>
    </row>
    <row r="6038" spans="48:53">
      <c r="AV6038" s="203"/>
      <c r="AW6038" s="75"/>
      <c r="AX6038" s="75"/>
      <c r="AY6038" s="94"/>
      <c r="AZ6038" s="75"/>
      <c r="BA6038" s="75"/>
    </row>
    <row r="6039" spans="48:53">
      <c r="AV6039" s="203"/>
      <c r="AW6039" s="75"/>
      <c r="AX6039" s="75"/>
      <c r="AY6039" s="94"/>
      <c r="AZ6039" s="75"/>
      <c r="BA6039" s="75"/>
    </row>
    <row r="6040" spans="48:53">
      <c r="AV6040" s="203"/>
      <c r="AW6040" s="75"/>
      <c r="AX6040" s="75"/>
      <c r="AY6040" s="94"/>
      <c r="AZ6040" s="75"/>
      <c r="BA6040" s="75"/>
    </row>
    <row r="6041" spans="48:53">
      <c r="AV6041" s="203"/>
      <c r="AW6041" s="75"/>
      <c r="AX6041" s="75"/>
      <c r="AY6041" s="94"/>
      <c r="AZ6041" s="75"/>
      <c r="BA6041" s="75"/>
    </row>
    <row r="6042" spans="48:53">
      <c r="AV6042" s="203"/>
      <c r="AW6042" s="75"/>
      <c r="AX6042" s="75"/>
      <c r="AY6042" s="94"/>
      <c r="AZ6042" s="75"/>
      <c r="BA6042" s="75"/>
    </row>
    <row r="6043" spans="48:53">
      <c r="AV6043" s="203"/>
      <c r="AW6043" s="75"/>
      <c r="AX6043" s="75"/>
      <c r="AY6043" s="94"/>
      <c r="AZ6043" s="75"/>
      <c r="BA6043" s="75"/>
    </row>
    <row r="6044" spans="48:53">
      <c r="AV6044" s="203"/>
      <c r="AW6044" s="75"/>
      <c r="AX6044" s="75"/>
      <c r="AY6044" s="94"/>
      <c r="AZ6044" s="75"/>
      <c r="BA6044" s="75"/>
    </row>
    <row r="6045" spans="48:53">
      <c r="AV6045" s="203"/>
      <c r="AW6045" s="75"/>
      <c r="AX6045" s="75"/>
      <c r="AY6045" s="94"/>
      <c r="AZ6045" s="75"/>
      <c r="BA6045" s="75"/>
    </row>
    <row r="6046" spans="48:53">
      <c r="AV6046" s="203"/>
      <c r="AW6046" s="75"/>
      <c r="AX6046" s="75"/>
      <c r="AY6046" s="94"/>
      <c r="AZ6046" s="75"/>
      <c r="BA6046" s="75"/>
    </row>
    <row r="6047" spans="48:53">
      <c r="AV6047" s="203"/>
      <c r="AW6047" s="75"/>
      <c r="AX6047" s="75"/>
      <c r="AY6047" s="94"/>
      <c r="AZ6047" s="75"/>
      <c r="BA6047" s="75"/>
    </row>
    <row r="6048" spans="48:53">
      <c r="AV6048" s="203"/>
      <c r="AW6048" s="75"/>
      <c r="AX6048" s="75"/>
      <c r="AY6048" s="94"/>
      <c r="AZ6048" s="75"/>
      <c r="BA6048" s="75"/>
    </row>
    <row r="6049" spans="48:53">
      <c r="AV6049" s="203"/>
      <c r="AW6049" s="75"/>
      <c r="AX6049" s="75"/>
      <c r="AY6049" s="94"/>
      <c r="AZ6049" s="75"/>
      <c r="BA6049" s="75"/>
    </row>
    <row r="6050" spans="48:53">
      <c r="AV6050" s="203"/>
      <c r="AW6050" s="75"/>
      <c r="AX6050" s="75"/>
      <c r="AY6050" s="94"/>
      <c r="AZ6050" s="75"/>
      <c r="BA6050" s="75"/>
    </row>
    <row r="6051" spans="48:53">
      <c r="AV6051" s="203"/>
      <c r="AW6051" s="75"/>
      <c r="AX6051" s="75"/>
      <c r="AY6051" s="94"/>
      <c r="AZ6051" s="75"/>
      <c r="BA6051" s="75"/>
    </row>
    <row r="6052" spans="48:53">
      <c r="AV6052" s="203"/>
      <c r="AW6052" s="75"/>
      <c r="AX6052" s="75"/>
      <c r="AY6052" s="94"/>
      <c r="AZ6052" s="75"/>
      <c r="BA6052" s="75"/>
    </row>
    <row r="6053" spans="48:53">
      <c r="AV6053" s="203"/>
      <c r="AW6053" s="75"/>
      <c r="AX6053" s="75"/>
      <c r="AY6053" s="94"/>
      <c r="AZ6053" s="75"/>
      <c r="BA6053" s="75"/>
    </row>
    <row r="6054" spans="48:53">
      <c r="AV6054" s="203"/>
      <c r="AW6054" s="75"/>
      <c r="AX6054" s="75"/>
      <c r="AY6054" s="94"/>
      <c r="AZ6054" s="75"/>
      <c r="BA6054" s="75"/>
    </row>
    <row r="6055" spans="48:53">
      <c r="AV6055" s="203"/>
      <c r="AW6055" s="75"/>
      <c r="AX6055" s="75"/>
      <c r="AY6055" s="94"/>
      <c r="AZ6055" s="75"/>
      <c r="BA6055" s="75"/>
    </row>
    <row r="6056" spans="48:53">
      <c r="AV6056" s="203"/>
      <c r="AW6056" s="75"/>
      <c r="AX6056" s="75"/>
      <c r="AY6056" s="94"/>
      <c r="AZ6056" s="75"/>
      <c r="BA6056" s="75"/>
    </row>
    <row r="6057" spans="48:53">
      <c r="AV6057" s="203"/>
      <c r="AW6057" s="75"/>
      <c r="AX6057" s="75"/>
      <c r="AY6057" s="94"/>
      <c r="AZ6057" s="75"/>
      <c r="BA6057" s="75"/>
    </row>
    <row r="6058" spans="48:53">
      <c r="AV6058" s="203"/>
      <c r="AW6058" s="75"/>
      <c r="AX6058" s="75"/>
      <c r="AY6058" s="94"/>
      <c r="AZ6058" s="75"/>
      <c r="BA6058" s="75"/>
    </row>
    <row r="6059" spans="48:53">
      <c r="AV6059" s="203"/>
      <c r="AW6059" s="75"/>
      <c r="AX6059" s="75"/>
      <c r="AY6059" s="94"/>
      <c r="AZ6059" s="75"/>
      <c r="BA6059" s="75"/>
    </row>
    <row r="6060" spans="48:53">
      <c r="AV6060" s="203"/>
      <c r="AW6060" s="75"/>
      <c r="AX6060" s="75"/>
      <c r="AY6060" s="94"/>
      <c r="AZ6060" s="75"/>
      <c r="BA6060" s="75"/>
    </row>
    <row r="6061" spans="48:53">
      <c r="AV6061" s="203"/>
      <c r="AW6061" s="75"/>
      <c r="AX6061" s="75"/>
      <c r="AY6061" s="94"/>
      <c r="AZ6061" s="75"/>
      <c r="BA6061" s="75"/>
    </row>
    <row r="6062" spans="48:53">
      <c r="AV6062" s="203"/>
      <c r="AW6062" s="75"/>
      <c r="AX6062" s="75"/>
      <c r="AY6062" s="94"/>
      <c r="AZ6062" s="75"/>
      <c r="BA6062" s="75"/>
    </row>
    <row r="6063" spans="48:53">
      <c r="AV6063" s="203"/>
      <c r="AW6063" s="75"/>
      <c r="AX6063" s="75"/>
      <c r="AY6063" s="94"/>
      <c r="AZ6063" s="75"/>
      <c r="BA6063" s="75"/>
    </row>
    <row r="6064" spans="48:53">
      <c r="AV6064" s="203"/>
      <c r="AW6064" s="75"/>
      <c r="AX6064" s="75"/>
      <c r="AY6064" s="94"/>
      <c r="AZ6064" s="75"/>
      <c r="BA6064" s="75"/>
    </row>
    <row r="6065" spans="48:53">
      <c r="AV6065" s="203"/>
      <c r="AW6065" s="75"/>
      <c r="AX6065" s="75"/>
      <c r="AY6065" s="94"/>
      <c r="AZ6065" s="75"/>
      <c r="BA6065" s="75"/>
    </row>
    <row r="6066" spans="48:53">
      <c r="AV6066" s="203"/>
      <c r="AW6066" s="75"/>
      <c r="AX6066" s="75"/>
      <c r="AY6066" s="94"/>
      <c r="AZ6066" s="75"/>
      <c r="BA6066" s="75"/>
    </row>
    <row r="6067" spans="48:53">
      <c r="AV6067" s="203"/>
      <c r="AW6067" s="75"/>
      <c r="AX6067" s="75"/>
      <c r="AY6067" s="94"/>
      <c r="AZ6067" s="75"/>
      <c r="BA6067" s="75"/>
    </row>
    <row r="6068" spans="48:53">
      <c r="AV6068" s="203"/>
      <c r="AW6068" s="75"/>
      <c r="AX6068" s="75"/>
      <c r="AY6068" s="94"/>
      <c r="AZ6068" s="75"/>
      <c r="BA6068" s="75"/>
    </row>
    <row r="6069" spans="48:53">
      <c r="AV6069" s="203"/>
      <c r="AW6069" s="75"/>
      <c r="AX6069" s="75"/>
      <c r="AY6069" s="94"/>
      <c r="AZ6069" s="75"/>
      <c r="BA6069" s="75"/>
    </row>
    <row r="6070" spans="48:53">
      <c r="AV6070" s="203"/>
      <c r="AW6070" s="75"/>
      <c r="AX6070" s="75"/>
      <c r="AY6070" s="94"/>
      <c r="AZ6070" s="75"/>
      <c r="BA6070" s="75"/>
    </row>
    <row r="6071" spans="48:53">
      <c r="AV6071" s="203"/>
      <c r="AW6071" s="75"/>
      <c r="AX6071" s="75"/>
      <c r="AY6071" s="94"/>
      <c r="AZ6071" s="75"/>
      <c r="BA6071" s="75"/>
    </row>
    <row r="6072" spans="48:53">
      <c r="AV6072" s="203"/>
      <c r="AW6072" s="75"/>
      <c r="AX6072" s="75"/>
      <c r="AY6072" s="94"/>
      <c r="AZ6072" s="75"/>
      <c r="BA6072" s="75"/>
    </row>
    <row r="6073" spans="48:53">
      <c r="AV6073" s="203"/>
      <c r="AW6073" s="75"/>
      <c r="AX6073" s="75"/>
      <c r="AY6073" s="94"/>
      <c r="AZ6073" s="75"/>
      <c r="BA6073" s="75"/>
    </row>
    <row r="6074" spans="48:53">
      <c r="AV6074" s="203"/>
      <c r="AW6074" s="75"/>
      <c r="AX6074" s="75"/>
      <c r="AY6074" s="94"/>
      <c r="AZ6074" s="75"/>
      <c r="BA6074" s="75"/>
    </row>
    <row r="6075" spans="48:53">
      <c r="AV6075" s="203"/>
      <c r="AW6075" s="75"/>
      <c r="AX6075" s="75"/>
      <c r="AY6075" s="94"/>
      <c r="AZ6075" s="75"/>
      <c r="BA6075" s="75"/>
    </row>
    <row r="6076" spans="48:53">
      <c r="AV6076" s="203"/>
      <c r="AW6076" s="75"/>
      <c r="AX6076" s="75"/>
      <c r="AY6076" s="94"/>
      <c r="AZ6076" s="75"/>
      <c r="BA6076" s="75"/>
    </row>
    <row r="6077" spans="48:53">
      <c r="AV6077" s="203"/>
      <c r="AW6077" s="75"/>
      <c r="AX6077" s="75"/>
      <c r="AY6077" s="94"/>
      <c r="AZ6077" s="75"/>
      <c r="BA6077" s="75"/>
    </row>
    <row r="6078" spans="48:53">
      <c r="AV6078" s="203"/>
      <c r="AW6078" s="75"/>
      <c r="AX6078" s="75"/>
      <c r="AY6078" s="94"/>
      <c r="AZ6078" s="75"/>
      <c r="BA6078" s="75"/>
    </row>
    <row r="6079" spans="48:53">
      <c r="AV6079" s="203"/>
      <c r="AW6079" s="75"/>
      <c r="AX6079" s="75"/>
      <c r="AY6079" s="94"/>
      <c r="AZ6079" s="75"/>
      <c r="BA6079" s="75"/>
    </row>
    <row r="6080" spans="48:53">
      <c r="AV6080" s="203"/>
      <c r="AW6080" s="75"/>
      <c r="AX6080" s="75"/>
      <c r="AY6080" s="94"/>
      <c r="AZ6080" s="75"/>
      <c r="BA6080" s="75"/>
    </row>
    <row r="6081" spans="48:53">
      <c r="AV6081" s="203"/>
      <c r="AW6081" s="75"/>
      <c r="AX6081" s="75"/>
      <c r="AY6081" s="94"/>
      <c r="AZ6081" s="75"/>
      <c r="BA6081" s="75"/>
    </row>
    <row r="6082" spans="48:53">
      <c r="AV6082" s="203"/>
      <c r="AW6082" s="75"/>
      <c r="AX6082" s="75"/>
      <c r="AY6082" s="94"/>
      <c r="AZ6082" s="75"/>
      <c r="BA6082" s="75"/>
    </row>
    <row r="6083" spans="48:53">
      <c r="AV6083" s="203"/>
      <c r="AW6083" s="75"/>
      <c r="AX6083" s="75"/>
      <c r="AY6083" s="94"/>
      <c r="AZ6083" s="75"/>
      <c r="BA6083" s="75"/>
    </row>
    <row r="6084" spans="48:53">
      <c r="AV6084" s="203"/>
      <c r="AW6084" s="75"/>
      <c r="AX6084" s="75"/>
      <c r="AY6084" s="94"/>
      <c r="AZ6084" s="75"/>
      <c r="BA6084" s="75"/>
    </row>
    <row r="6085" spans="48:53">
      <c r="AV6085" s="203"/>
      <c r="AW6085" s="75"/>
      <c r="AX6085" s="75"/>
      <c r="AY6085" s="94"/>
      <c r="AZ6085" s="75"/>
      <c r="BA6085" s="75"/>
    </row>
    <row r="6086" spans="48:53">
      <c r="AV6086" s="203"/>
      <c r="AW6086" s="75"/>
      <c r="AX6086" s="75"/>
      <c r="AY6086" s="94"/>
      <c r="AZ6086" s="75"/>
      <c r="BA6086" s="75"/>
    </row>
    <row r="6087" spans="48:53">
      <c r="AV6087" s="203"/>
      <c r="AW6087" s="75"/>
      <c r="AX6087" s="75"/>
      <c r="AY6087" s="94"/>
      <c r="AZ6087" s="75"/>
      <c r="BA6087" s="75"/>
    </row>
    <row r="6088" spans="48:53">
      <c r="AV6088" s="203"/>
      <c r="AW6088" s="75"/>
      <c r="AX6088" s="75"/>
      <c r="AY6088" s="94"/>
      <c r="AZ6088" s="75"/>
      <c r="BA6088" s="75"/>
    </row>
    <row r="6089" spans="48:53">
      <c r="AV6089" s="203"/>
      <c r="AW6089" s="75"/>
      <c r="AX6089" s="75"/>
      <c r="AY6089" s="94"/>
      <c r="AZ6089" s="75"/>
      <c r="BA6089" s="75"/>
    </row>
    <row r="6090" spans="48:53">
      <c r="AV6090" s="203"/>
      <c r="AW6090" s="75"/>
      <c r="AX6090" s="75"/>
      <c r="AY6090" s="94"/>
      <c r="AZ6090" s="75"/>
      <c r="BA6090" s="75"/>
    </row>
    <row r="6091" spans="48:53">
      <c r="AV6091" s="203"/>
      <c r="AW6091" s="75"/>
      <c r="AX6091" s="75"/>
      <c r="AY6091" s="94"/>
      <c r="AZ6091" s="75"/>
      <c r="BA6091" s="75"/>
    </row>
    <row r="6092" spans="48:53">
      <c r="AV6092" s="203"/>
      <c r="AW6092" s="75"/>
      <c r="AX6092" s="75"/>
      <c r="AY6092" s="94"/>
      <c r="AZ6092" s="75"/>
      <c r="BA6092" s="75"/>
    </row>
    <row r="6093" spans="48:53">
      <c r="AV6093" s="203"/>
      <c r="AW6093" s="75"/>
      <c r="AX6093" s="75"/>
      <c r="AY6093" s="94"/>
      <c r="AZ6093" s="75"/>
      <c r="BA6093" s="75"/>
    </row>
    <row r="6094" spans="48:53">
      <c r="AV6094" s="203"/>
      <c r="AW6094" s="75"/>
      <c r="AX6094" s="75"/>
      <c r="AY6094" s="94"/>
      <c r="AZ6094" s="75"/>
      <c r="BA6094" s="75"/>
    </row>
    <row r="6095" spans="48:53">
      <c r="AV6095" s="203"/>
      <c r="AW6095" s="75"/>
      <c r="AX6095" s="75"/>
      <c r="AY6095" s="94"/>
      <c r="AZ6095" s="75"/>
      <c r="BA6095" s="75"/>
    </row>
    <row r="6096" spans="48:53">
      <c r="AV6096" s="203"/>
      <c r="AW6096" s="75"/>
      <c r="AX6096" s="75"/>
      <c r="AY6096" s="94"/>
      <c r="AZ6096" s="75"/>
      <c r="BA6096" s="75"/>
    </row>
    <row r="6097" spans="48:53">
      <c r="AV6097" s="203"/>
      <c r="AW6097" s="75"/>
      <c r="AX6097" s="75"/>
      <c r="AY6097" s="94"/>
      <c r="AZ6097" s="75"/>
      <c r="BA6097" s="75"/>
    </row>
    <row r="6098" spans="48:53">
      <c r="AV6098" s="203"/>
      <c r="AW6098" s="75"/>
      <c r="AX6098" s="75"/>
      <c r="AY6098" s="94"/>
      <c r="AZ6098" s="75"/>
      <c r="BA6098" s="75"/>
    </row>
    <row r="6099" spans="48:53">
      <c r="AV6099" s="203"/>
      <c r="AW6099" s="75"/>
      <c r="AX6099" s="75"/>
      <c r="AY6099" s="94"/>
      <c r="AZ6099" s="75"/>
      <c r="BA6099" s="75"/>
    </row>
    <row r="6100" spans="48:53">
      <c r="AV6100" s="203"/>
      <c r="AW6100" s="75"/>
      <c r="AX6100" s="75"/>
      <c r="AY6100" s="94"/>
      <c r="AZ6100" s="75"/>
      <c r="BA6100" s="75"/>
    </row>
    <row r="6101" spans="48:53">
      <c r="AV6101" s="203"/>
      <c r="AW6101" s="75"/>
      <c r="AX6101" s="75"/>
      <c r="AY6101" s="94"/>
      <c r="AZ6101" s="75"/>
      <c r="BA6101" s="75"/>
    </row>
    <row r="6102" spans="48:53">
      <c r="AV6102" s="203"/>
      <c r="AW6102" s="75"/>
      <c r="AX6102" s="75"/>
      <c r="AY6102" s="94"/>
      <c r="AZ6102" s="75"/>
      <c r="BA6102" s="75"/>
    </row>
    <row r="6103" spans="48:53">
      <c r="AV6103" s="203"/>
      <c r="AW6103" s="75"/>
      <c r="AX6103" s="75"/>
      <c r="AY6103" s="94"/>
      <c r="AZ6103" s="75"/>
      <c r="BA6103" s="75"/>
    </row>
    <row r="6104" spans="48:53">
      <c r="AV6104" s="203"/>
      <c r="AW6104" s="75"/>
      <c r="AX6104" s="75"/>
      <c r="AY6104" s="94"/>
      <c r="AZ6104" s="75"/>
      <c r="BA6104" s="75"/>
    </row>
    <row r="6105" spans="48:53">
      <c r="AV6105" s="203"/>
      <c r="AW6105" s="75"/>
      <c r="AX6105" s="75"/>
      <c r="AY6105" s="94"/>
      <c r="AZ6105" s="75"/>
      <c r="BA6105" s="75"/>
    </row>
    <row r="6106" spans="48:53">
      <c r="AV6106" s="203"/>
      <c r="AW6106" s="75"/>
      <c r="AX6106" s="75"/>
      <c r="AY6106" s="94"/>
      <c r="AZ6106" s="75"/>
      <c r="BA6106" s="75"/>
    </row>
    <row r="6107" spans="48:53">
      <c r="AV6107" s="203"/>
      <c r="AW6107" s="75"/>
      <c r="AX6107" s="75"/>
      <c r="AY6107" s="94"/>
      <c r="AZ6107" s="75"/>
      <c r="BA6107" s="75"/>
    </row>
    <row r="6108" spans="48:53">
      <c r="AV6108" s="203"/>
      <c r="AW6108" s="75"/>
      <c r="AX6108" s="75"/>
      <c r="AY6108" s="94"/>
      <c r="AZ6108" s="75"/>
      <c r="BA6108" s="75"/>
    </row>
    <row r="6109" spans="48:53">
      <c r="AV6109" s="203"/>
      <c r="AW6109" s="75"/>
      <c r="AX6109" s="75"/>
      <c r="AY6109" s="94"/>
      <c r="AZ6109" s="75"/>
      <c r="BA6109" s="75"/>
    </row>
    <row r="6110" spans="48:53">
      <c r="AV6110" s="203"/>
      <c r="AW6110" s="75"/>
      <c r="AX6110" s="75"/>
      <c r="AY6110" s="94"/>
      <c r="AZ6110" s="75"/>
      <c r="BA6110" s="75"/>
    </row>
    <row r="6111" spans="48:53">
      <c r="AV6111" s="203"/>
      <c r="AW6111" s="75"/>
      <c r="AX6111" s="75"/>
      <c r="AY6111" s="94"/>
      <c r="AZ6111" s="75"/>
      <c r="BA6111" s="75"/>
    </row>
    <row r="6112" spans="48:53">
      <c r="AV6112" s="203"/>
      <c r="AW6112" s="75"/>
      <c r="AX6112" s="75"/>
      <c r="AY6112" s="94"/>
      <c r="AZ6112" s="75"/>
      <c r="BA6112" s="75"/>
    </row>
    <row r="6113" spans="48:53">
      <c r="AV6113" s="203"/>
      <c r="AW6113" s="75"/>
      <c r="AX6113" s="75"/>
      <c r="AY6113" s="94"/>
      <c r="AZ6113" s="75"/>
      <c r="BA6113" s="75"/>
    </row>
    <row r="6114" spans="48:53">
      <c r="AV6114" s="203"/>
      <c r="AW6114" s="75"/>
      <c r="AX6114" s="75"/>
      <c r="AY6114" s="94"/>
      <c r="AZ6114" s="75"/>
      <c r="BA6114" s="75"/>
    </row>
    <row r="6115" spans="48:53">
      <c r="AV6115" s="203"/>
      <c r="AW6115" s="75"/>
      <c r="AX6115" s="75"/>
      <c r="AY6115" s="94"/>
      <c r="AZ6115" s="75"/>
      <c r="BA6115" s="75"/>
    </row>
    <row r="6116" spans="48:53">
      <c r="AV6116" s="203"/>
      <c r="AW6116" s="75"/>
      <c r="AX6116" s="75"/>
      <c r="AY6116" s="94"/>
      <c r="AZ6116" s="75"/>
      <c r="BA6116" s="75"/>
    </row>
    <row r="6117" spans="48:53">
      <c r="AV6117" s="203"/>
      <c r="AW6117" s="75"/>
      <c r="AX6117" s="75"/>
      <c r="AY6117" s="94"/>
      <c r="AZ6117" s="75"/>
      <c r="BA6117" s="75"/>
    </row>
    <row r="6118" spans="48:53">
      <c r="AV6118" s="203"/>
      <c r="AW6118" s="75"/>
      <c r="AX6118" s="75"/>
      <c r="AY6118" s="94"/>
      <c r="AZ6118" s="75"/>
      <c r="BA6118" s="75"/>
    </row>
    <row r="6119" spans="48:53">
      <c r="AV6119" s="203"/>
      <c r="AW6119" s="75"/>
      <c r="AX6119" s="75"/>
      <c r="AY6119" s="94"/>
      <c r="AZ6119" s="75"/>
      <c r="BA6119" s="75"/>
    </row>
    <row r="6120" spans="48:53">
      <c r="AV6120" s="203"/>
      <c r="AW6120" s="75"/>
      <c r="AX6120" s="75"/>
      <c r="AY6120" s="94"/>
      <c r="AZ6120" s="75"/>
      <c r="BA6120" s="75"/>
    </row>
    <row r="6121" spans="48:53">
      <c r="AV6121" s="203"/>
      <c r="AW6121" s="75"/>
      <c r="AX6121" s="75"/>
      <c r="AY6121" s="94"/>
      <c r="AZ6121" s="75"/>
      <c r="BA6121" s="75"/>
    </row>
    <row r="6122" spans="48:53">
      <c r="AV6122" s="203"/>
      <c r="AW6122" s="75"/>
      <c r="AX6122" s="75"/>
      <c r="AY6122" s="94"/>
      <c r="AZ6122" s="75"/>
      <c r="BA6122" s="75"/>
    </row>
    <row r="6123" spans="48:53">
      <c r="AV6123" s="203"/>
      <c r="AW6123" s="75"/>
      <c r="AX6123" s="75"/>
      <c r="AY6123" s="94"/>
      <c r="AZ6123" s="75"/>
      <c r="BA6123" s="75"/>
    </row>
    <row r="6124" spans="48:53">
      <c r="AV6124" s="203"/>
      <c r="AW6124" s="75"/>
      <c r="AX6124" s="75"/>
      <c r="AY6124" s="94"/>
      <c r="AZ6124" s="75"/>
      <c r="BA6124" s="75"/>
    </row>
    <row r="6125" spans="48:53">
      <c r="AV6125" s="203"/>
      <c r="AW6125" s="75"/>
      <c r="AX6125" s="75"/>
      <c r="AY6125" s="94"/>
      <c r="AZ6125" s="75"/>
      <c r="BA6125" s="75"/>
    </row>
    <row r="6126" spans="48:53">
      <c r="AV6126" s="203"/>
      <c r="AW6126" s="75"/>
      <c r="AX6126" s="75"/>
      <c r="AY6126" s="94"/>
      <c r="AZ6126" s="75"/>
      <c r="BA6126" s="75"/>
    </row>
    <row r="6127" spans="48:53">
      <c r="AV6127" s="203"/>
      <c r="AW6127" s="75"/>
      <c r="AX6127" s="75"/>
      <c r="AY6127" s="94"/>
      <c r="AZ6127" s="75"/>
      <c r="BA6127" s="75"/>
    </row>
    <row r="6128" spans="48:53">
      <c r="AV6128" s="203"/>
      <c r="AW6128" s="75"/>
      <c r="AX6128" s="75"/>
      <c r="AY6128" s="94"/>
      <c r="AZ6128" s="75"/>
      <c r="BA6128" s="75"/>
    </row>
    <row r="6129" spans="48:53">
      <c r="AV6129" s="203"/>
      <c r="AW6129" s="75"/>
      <c r="AX6129" s="75"/>
      <c r="AY6129" s="94"/>
      <c r="AZ6129" s="75"/>
      <c r="BA6129" s="75"/>
    </row>
    <row r="6130" spans="48:53">
      <c r="AV6130" s="203"/>
      <c r="AW6130" s="75"/>
      <c r="AX6130" s="75"/>
      <c r="AY6130" s="94"/>
      <c r="AZ6130" s="75"/>
      <c r="BA6130" s="75"/>
    </row>
    <row r="6131" spans="48:53">
      <c r="AV6131" s="203"/>
      <c r="AW6131" s="75"/>
      <c r="AX6131" s="75"/>
      <c r="AY6131" s="94"/>
      <c r="AZ6131" s="75"/>
      <c r="BA6131" s="75"/>
    </row>
    <row r="6132" spans="48:53">
      <c r="AV6132" s="203"/>
      <c r="AW6132" s="75"/>
      <c r="AX6132" s="75"/>
      <c r="AY6132" s="94"/>
      <c r="AZ6132" s="75"/>
      <c r="BA6132" s="75"/>
    </row>
    <row r="6133" spans="48:53">
      <c r="AV6133" s="203"/>
      <c r="AW6133" s="75"/>
      <c r="AX6133" s="75"/>
      <c r="AY6133" s="94"/>
      <c r="AZ6133" s="75"/>
      <c r="BA6133" s="75"/>
    </row>
    <row r="6134" spans="48:53">
      <c r="AV6134" s="203"/>
      <c r="AW6134" s="75"/>
      <c r="AX6134" s="75"/>
      <c r="AY6134" s="94"/>
      <c r="AZ6134" s="75"/>
      <c r="BA6134" s="75"/>
    </row>
    <row r="6135" spans="48:53">
      <c r="AV6135" s="203"/>
      <c r="AW6135" s="75"/>
      <c r="AX6135" s="75"/>
      <c r="AY6135" s="94"/>
      <c r="AZ6135" s="75"/>
      <c r="BA6135" s="75"/>
    </row>
    <row r="6136" spans="48:53">
      <c r="AV6136" s="203"/>
      <c r="AW6136" s="75"/>
      <c r="AX6136" s="75"/>
      <c r="AY6136" s="94"/>
      <c r="AZ6136" s="75"/>
      <c r="BA6136" s="75"/>
    </row>
    <row r="6137" spans="48:53">
      <c r="AV6137" s="203"/>
      <c r="AW6137" s="75"/>
      <c r="AX6137" s="75"/>
      <c r="AY6137" s="94"/>
      <c r="AZ6137" s="75"/>
      <c r="BA6137" s="75"/>
    </row>
    <row r="6138" spans="48:53">
      <c r="AV6138" s="203"/>
      <c r="AW6138" s="75"/>
      <c r="AX6138" s="75"/>
      <c r="AY6138" s="94"/>
      <c r="AZ6138" s="75"/>
      <c r="BA6138" s="75"/>
    </row>
    <row r="6139" spans="48:53">
      <c r="AV6139" s="203"/>
      <c r="AW6139" s="75"/>
      <c r="AX6139" s="75"/>
      <c r="AY6139" s="94"/>
      <c r="AZ6139" s="75"/>
      <c r="BA6139" s="75"/>
    </row>
    <row r="6140" spans="48:53">
      <c r="AV6140" s="203"/>
      <c r="AW6140" s="75"/>
      <c r="AX6140" s="75"/>
      <c r="AY6140" s="94"/>
      <c r="AZ6140" s="75"/>
      <c r="BA6140" s="75"/>
    </row>
    <row r="6141" spans="48:53">
      <c r="AV6141" s="203"/>
      <c r="AW6141" s="75"/>
      <c r="AX6141" s="75"/>
      <c r="AY6141" s="94"/>
      <c r="AZ6141" s="75"/>
      <c r="BA6141" s="75"/>
    </row>
    <row r="6142" spans="48:53">
      <c r="AV6142" s="203"/>
      <c r="AW6142" s="75"/>
      <c r="AX6142" s="75"/>
      <c r="AY6142" s="94"/>
      <c r="AZ6142" s="75"/>
      <c r="BA6142" s="75"/>
    </row>
    <row r="6143" spans="48:53">
      <c r="AV6143" s="203"/>
      <c r="AW6143" s="75"/>
      <c r="AX6143" s="75"/>
      <c r="AY6143" s="94"/>
      <c r="AZ6143" s="75"/>
      <c r="BA6143" s="75"/>
    </row>
    <row r="6144" spans="48:53">
      <c r="AV6144" s="203"/>
      <c r="AW6144" s="75"/>
      <c r="AX6144" s="75"/>
      <c r="AY6144" s="94"/>
      <c r="AZ6144" s="75"/>
      <c r="BA6144" s="75"/>
    </row>
    <row r="6145" spans="48:53">
      <c r="AV6145" s="203"/>
      <c r="AW6145" s="75"/>
      <c r="AX6145" s="75"/>
      <c r="AY6145" s="94"/>
      <c r="AZ6145" s="75"/>
      <c r="BA6145" s="75"/>
    </row>
    <row r="6146" spans="48:53">
      <c r="AV6146" s="203"/>
      <c r="AW6146" s="75"/>
      <c r="AX6146" s="75"/>
      <c r="AY6146" s="94"/>
      <c r="AZ6146" s="75"/>
      <c r="BA6146" s="75"/>
    </row>
    <row r="6147" spans="48:53">
      <c r="AV6147" s="203"/>
      <c r="AW6147" s="75"/>
      <c r="AX6147" s="75"/>
      <c r="AY6147" s="94"/>
      <c r="AZ6147" s="75"/>
      <c r="BA6147" s="75"/>
    </row>
    <row r="6148" spans="48:53">
      <c r="AV6148" s="203"/>
      <c r="AW6148" s="75"/>
      <c r="AX6148" s="75"/>
      <c r="AY6148" s="94"/>
      <c r="AZ6148" s="75"/>
      <c r="BA6148" s="75"/>
    </row>
    <row r="6149" spans="48:53">
      <c r="AV6149" s="203"/>
      <c r="AW6149" s="75"/>
      <c r="AX6149" s="75"/>
      <c r="AY6149" s="94"/>
      <c r="AZ6149" s="75"/>
      <c r="BA6149" s="75"/>
    </row>
    <row r="6150" spans="48:53">
      <c r="AV6150" s="203"/>
      <c r="AW6150" s="75"/>
      <c r="AX6150" s="75"/>
      <c r="AY6150" s="94"/>
      <c r="AZ6150" s="75"/>
      <c r="BA6150" s="75"/>
    </row>
    <row r="6151" spans="48:53">
      <c r="AV6151" s="203"/>
      <c r="AW6151" s="75"/>
      <c r="AX6151" s="75"/>
      <c r="AY6151" s="94"/>
      <c r="AZ6151" s="75"/>
      <c r="BA6151" s="75"/>
    </row>
    <row r="6152" spans="48:53">
      <c r="AV6152" s="203"/>
      <c r="AW6152" s="75"/>
      <c r="AX6152" s="75"/>
      <c r="AY6152" s="94"/>
      <c r="AZ6152" s="75"/>
      <c r="BA6152" s="75"/>
    </row>
    <row r="6153" spans="48:53">
      <c r="AV6153" s="203"/>
      <c r="AW6153" s="75"/>
      <c r="AX6153" s="75"/>
      <c r="AY6153" s="94"/>
      <c r="AZ6153" s="75"/>
      <c r="BA6153" s="75"/>
    </row>
    <row r="6154" spans="48:53">
      <c r="AV6154" s="203"/>
      <c r="AW6154" s="75"/>
      <c r="AX6154" s="75"/>
      <c r="AY6154" s="94"/>
      <c r="AZ6154" s="75"/>
      <c r="BA6154" s="75"/>
    </row>
    <row r="6155" spans="48:53">
      <c r="AV6155" s="203"/>
      <c r="AW6155" s="75"/>
      <c r="AX6155" s="75"/>
      <c r="AY6155" s="94"/>
      <c r="AZ6155" s="75"/>
      <c r="BA6155" s="75"/>
    </row>
    <row r="6156" spans="48:53">
      <c r="AV6156" s="203"/>
      <c r="AW6156" s="75"/>
      <c r="AX6156" s="75"/>
      <c r="AY6156" s="94"/>
      <c r="AZ6156" s="75"/>
      <c r="BA6156" s="75"/>
    </row>
    <row r="6157" spans="48:53">
      <c r="AV6157" s="203"/>
      <c r="AW6157" s="75"/>
      <c r="AX6157" s="75"/>
      <c r="AY6157" s="94"/>
      <c r="AZ6157" s="75"/>
      <c r="BA6157" s="75"/>
    </row>
    <row r="6158" spans="48:53">
      <c r="AV6158" s="203"/>
      <c r="AW6158" s="75"/>
      <c r="AX6158" s="75"/>
      <c r="AY6158" s="94"/>
      <c r="AZ6158" s="75"/>
      <c r="BA6158" s="75"/>
    </row>
    <row r="6159" spans="48:53">
      <c r="AV6159" s="203"/>
      <c r="AW6159" s="75"/>
      <c r="AX6159" s="75"/>
      <c r="AY6159" s="94"/>
      <c r="AZ6159" s="75"/>
      <c r="BA6159" s="75"/>
    </row>
    <row r="6160" spans="48:53">
      <c r="AV6160" s="203"/>
      <c r="AW6160" s="75"/>
      <c r="AX6160" s="75"/>
      <c r="AY6160" s="94"/>
      <c r="AZ6160" s="75"/>
      <c r="BA6160" s="75"/>
    </row>
    <row r="6161" spans="48:53">
      <c r="AV6161" s="203"/>
      <c r="AW6161" s="75"/>
      <c r="AX6161" s="75"/>
      <c r="AY6161" s="94"/>
      <c r="AZ6161" s="75"/>
      <c r="BA6161" s="75"/>
    </row>
    <row r="6162" spans="48:53">
      <c r="AV6162" s="203"/>
      <c r="AW6162" s="75"/>
      <c r="AX6162" s="75"/>
      <c r="AY6162" s="94"/>
      <c r="AZ6162" s="75"/>
      <c r="BA6162" s="75"/>
    </row>
    <row r="6163" spans="48:53">
      <c r="AV6163" s="203"/>
      <c r="AW6163" s="75"/>
      <c r="AX6163" s="75"/>
      <c r="AY6163" s="94"/>
      <c r="AZ6163" s="75"/>
      <c r="BA6163" s="75"/>
    </row>
    <row r="6164" spans="48:53">
      <c r="AV6164" s="203"/>
      <c r="AW6164" s="75"/>
      <c r="AX6164" s="75"/>
      <c r="AY6164" s="94"/>
      <c r="AZ6164" s="75"/>
      <c r="BA6164" s="75"/>
    </row>
    <row r="6165" spans="48:53">
      <c r="AV6165" s="203"/>
      <c r="AW6165" s="75"/>
      <c r="AX6165" s="75"/>
      <c r="AY6165" s="94"/>
      <c r="AZ6165" s="75"/>
      <c r="BA6165" s="75"/>
    </row>
    <row r="6166" spans="48:53">
      <c r="AV6166" s="203"/>
      <c r="AW6166" s="75"/>
      <c r="AX6166" s="75"/>
      <c r="AY6166" s="94"/>
      <c r="AZ6166" s="75"/>
      <c r="BA6166" s="75"/>
    </row>
    <row r="6167" spans="48:53">
      <c r="AV6167" s="203"/>
      <c r="AW6167" s="75"/>
      <c r="AX6167" s="75"/>
      <c r="AY6167" s="94"/>
      <c r="AZ6167" s="75"/>
      <c r="BA6167" s="75"/>
    </row>
    <row r="6168" spans="48:53">
      <c r="AV6168" s="203"/>
      <c r="AW6168" s="75"/>
      <c r="AX6168" s="75"/>
      <c r="AY6168" s="94"/>
      <c r="AZ6168" s="75"/>
      <c r="BA6168" s="75"/>
    </row>
    <row r="6169" spans="48:53">
      <c r="AV6169" s="203"/>
      <c r="AW6169" s="75"/>
      <c r="AX6169" s="75"/>
      <c r="AY6169" s="94"/>
      <c r="AZ6169" s="75"/>
      <c r="BA6169" s="75"/>
    </row>
    <row r="6170" spans="48:53">
      <c r="AV6170" s="203"/>
      <c r="AW6170" s="75"/>
      <c r="AX6170" s="75"/>
      <c r="AY6170" s="94"/>
      <c r="AZ6170" s="75"/>
      <c r="BA6170" s="75"/>
    </row>
    <row r="6171" spans="48:53">
      <c r="AV6171" s="203"/>
      <c r="AW6171" s="75"/>
      <c r="AX6171" s="75"/>
      <c r="AY6171" s="94"/>
      <c r="AZ6171" s="75"/>
      <c r="BA6171" s="75"/>
    </row>
    <row r="6172" spans="48:53">
      <c r="AV6172" s="203"/>
      <c r="AW6172" s="75"/>
      <c r="AX6172" s="75"/>
      <c r="AY6172" s="94"/>
      <c r="AZ6172" s="75"/>
      <c r="BA6172" s="75"/>
    </row>
    <row r="6173" spans="48:53">
      <c r="AV6173" s="203"/>
      <c r="AW6173" s="75"/>
      <c r="AX6173" s="75"/>
      <c r="AY6173" s="94"/>
      <c r="AZ6173" s="75"/>
      <c r="BA6173" s="75"/>
    </row>
    <row r="6174" spans="48:53">
      <c r="AV6174" s="203"/>
      <c r="AW6174" s="75"/>
      <c r="AX6174" s="75"/>
      <c r="AY6174" s="94"/>
      <c r="AZ6174" s="75"/>
      <c r="BA6174" s="75"/>
    </row>
    <row r="6175" spans="48:53">
      <c r="AV6175" s="203"/>
      <c r="AW6175" s="75"/>
      <c r="AX6175" s="75"/>
      <c r="AY6175" s="94"/>
      <c r="AZ6175" s="75"/>
      <c r="BA6175" s="75"/>
    </row>
    <row r="6176" spans="48:53">
      <c r="AV6176" s="203"/>
      <c r="AW6176" s="75"/>
      <c r="AX6176" s="75"/>
      <c r="AY6176" s="94"/>
      <c r="AZ6176" s="75"/>
      <c r="BA6176" s="75"/>
    </row>
    <row r="6177" spans="48:53">
      <c r="AV6177" s="203"/>
      <c r="AW6177" s="75"/>
      <c r="AX6177" s="75"/>
      <c r="AY6177" s="94"/>
      <c r="AZ6177" s="75"/>
      <c r="BA6177" s="75"/>
    </row>
    <row r="6178" spans="48:53">
      <c r="AV6178" s="203"/>
      <c r="AW6178" s="75"/>
      <c r="AX6178" s="75"/>
      <c r="AY6178" s="94"/>
      <c r="AZ6178" s="75"/>
      <c r="BA6178" s="75"/>
    </row>
    <row r="6179" spans="48:53">
      <c r="AV6179" s="203"/>
      <c r="AW6179" s="75"/>
      <c r="AX6179" s="75"/>
      <c r="AY6179" s="94"/>
      <c r="AZ6179" s="75"/>
      <c r="BA6179" s="75"/>
    </row>
    <row r="6180" spans="48:53">
      <c r="AV6180" s="203"/>
      <c r="AW6180" s="75"/>
      <c r="AX6180" s="75"/>
      <c r="AY6180" s="94"/>
      <c r="AZ6180" s="75"/>
      <c r="BA6180" s="75"/>
    </row>
    <row r="6181" spans="48:53">
      <c r="AV6181" s="203"/>
      <c r="AW6181" s="75"/>
      <c r="AX6181" s="75"/>
      <c r="AY6181" s="94"/>
      <c r="AZ6181" s="75"/>
      <c r="BA6181" s="75"/>
    </row>
    <row r="6182" spans="48:53">
      <c r="AV6182" s="203"/>
      <c r="AW6182" s="75"/>
      <c r="AX6182" s="75"/>
      <c r="AY6182" s="94"/>
      <c r="AZ6182" s="75"/>
      <c r="BA6182" s="75"/>
    </row>
    <row r="6183" spans="48:53">
      <c r="AV6183" s="203"/>
      <c r="AW6183" s="75"/>
      <c r="AX6183" s="75"/>
      <c r="AY6183" s="94"/>
      <c r="AZ6183" s="75"/>
      <c r="BA6183" s="75"/>
    </row>
    <row r="6184" spans="48:53">
      <c r="AV6184" s="203"/>
      <c r="AW6184" s="75"/>
      <c r="AX6184" s="75"/>
      <c r="AY6184" s="94"/>
      <c r="AZ6184" s="75"/>
      <c r="BA6184" s="75"/>
    </row>
    <row r="6185" spans="48:53">
      <c r="AV6185" s="203"/>
      <c r="AW6185" s="75"/>
      <c r="AX6185" s="75"/>
      <c r="AY6185" s="94"/>
      <c r="AZ6185" s="75"/>
      <c r="BA6185" s="75"/>
    </row>
    <row r="6186" spans="48:53">
      <c r="AV6186" s="203"/>
      <c r="AW6186" s="75"/>
      <c r="AX6186" s="75"/>
      <c r="AY6186" s="94"/>
      <c r="AZ6186" s="75"/>
      <c r="BA6186" s="75"/>
    </row>
    <row r="6187" spans="48:53">
      <c r="AV6187" s="203"/>
      <c r="AW6187" s="75"/>
      <c r="AX6187" s="75"/>
      <c r="AY6187" s="94"/>
      <c r="AZ6187" s="75"/>
      <c r="BA6187" s="75"/>
    </row>
    <row r="6188" spans="48:53">
      <c r="AV6188" s="203"/>
      <c r="AW6188" s="75"/>
      <c r="AX6188" s="75"/>
      <c r="AY6188" s="94"/>
      <c r="AZ6188" s="75"/>
      <c r="BA6188" s="75"/>
    </row>
    <row r="6189" spans="48:53">
      <c r="AV6189" s="203"/>
      <c r="AW6189" s="75"/>
      <c r="AX6189" s="75"/>
      <c r="AY6189" s="94"/>
      <c r="AZ6189" s="75"/>
      <c r="BA6189" s="75"/>
    </row>
    <row r="6190" spans="48:53">
      <c r="AV6190" s="203"/>
      <c r="AW6190" s="75"/>
      <c r="AX6190" s="75"/>
      <c r="AY6190" s="94"/>
      <c r="AZ6190" s="75"/>
      <c r="BA6190" s="75"/>
    </row>
    <row r="6191" spans="48:53">
      <c r="AV6191" s="203"/>
      <c r="AW6191" s="75"/>
      <c r="AX6191" s="75"/>
      <c r="AY6191" s="94"/>
      <c r="AZ6191" s="75"/>
      <c r="BA6191" s="75"/>
    </row>
    <row r="6192" spans="48:53">
      <c r="AV6192" s="203"/>
      <c r="AW6192" s="75"/>
      <c r="AX6192" s="75"/>
      <c r="AY6192" s="94"/>
      <c r="AZ6192" s="75"/>
      <c r="BA6192" s="75"/>
    </row>
    <row r="6193" spans="48:53">
      <c r="AV6193" s="203"/>
      <c r="AW6193" s="75"/>
      <c r="AX6193" s="75"/>
      <c r="AY6193" s="94"/>
      <c r="AZ6193" s="75"/>
      <c r="BA6193" s="75"/>
    </row>
    <row r="6194" spans="48:53">
      <c r="AV6194" s="203"/>
      <c r="AW6194" s="75"/>
      <c r="AX6194" s="75"/>
      <c r="AY6194" s="94"/>
      <c r="AZ6194" s="75"/>
      <c r="BA6194" s="75"/>
    </row>
    <row r="6195" spans="48:53">
      <c r="AV6195" s="203"/>
      <c r="AW6195" s="75"/>
      <c r="AX6195" s="75"/>
      <c r="AY6195" s="94"/>
      <c r="AZ6195" s="75"/>
      <c r="BA6195" s="75"/>
    </row>
    <row r="6196" spans="48:53">
      <c r="AV6196" s="203"/>
      <c r="AW6196" s="75"/>
      <c r="AX6196" s="75"/>
      <c r="AY6196" s="94"/>
      <c r="AZ6196" s="75"/>
      <c r="BA6196" s="75"/>
    </row>
    <row r="6197" spans="48:53">
      <c r="AV6197" s="203"/>
      <c r="AW6197" s="75"/>
      <c r="AX6197" s="75"/>
      <c r="AY6197" s="94"/>
      <c r="AZ6197" s="75"/>
      <c r="BA6197" s="75"/>
    </row>
    <row r="6198" spans="48:53">
      <c r="AV6198" s="203"/>
      <c r="AW6198" s="75"/>
      <c r="AX6198" s="75"/>
      <c r="AY6198" s="94"/>
      <c r="AZ6198" s="75"/>
      <c r="BA6198" s="75"/>
    </row>
    <row r="6199" spans="48:53">
      <c r="AV6199" s="203"/>
      <c r="AW6199" s="75"/>
      <c r="AX6199" s="75"/>
      <c r="AY6199" s="94"/>
      <c r="AZ6199" s="75"/>
      <c r="BA6199" s="75"/>
    </row>
    <row r="6200" spans="48:53">
      <c r="AV6200" s="203"/>
      <c r="AW6200" s="75"/>
      <c r="AX6200" s="75"/>
      <c r="AY6200" s="94"/>
      <c r="AZ6200" s="75"/>
      <c r="BA6200" s="75"/>
    </row>
    <row r="6201" spans="48:53">
      <c r="AV6201" s="203"/>
      <c r="AW6201" s="75"/>
      <c r="AX6201" s="75"/>
      <c r="AY6201" s="94"/>
      <c r="AZ6201" s="75"/>
      <c r="BA6201" s="75"/>
    </row>
    <row r="6202" spans="48:53">
      <c r="AV6202" s="203"/>
      <c r="AW6202" s="75"/>
      <c r="AX6202" s="75"/>
      <c r="AY6202" s="94"/>
      <c r="AZ6202" s="75"/>
      <c r="BA6202" s="75"/>
    </row>
    <row r="6203" spans="48:53">
      <c r="AV6203" s="203"/>
      <c r="AW6203" s="75"/>
      <c r="AX6203" s="75"/>
      <c r="AY6203" s="94"/>
      <c r="AZ6203" s="75"/>
      <c r="BA6203" s="75"/>
    </row>
    <row r="6204" spans="48:53">
      <c r="AV6204" s="203"/>
      <c r="AW6204" s="75"/>
      <c r="AX6204" s="75"/>
      <c r="AY6204" s="94"/>
      <c r="AZ6204" s="75"/>
      <c r="BA6204" s="75"/>
    </row>
    <row r="6205" spans="48:53">
      <c r="AV6205" s="203"/>
      <c r="AW6205" s="75"/>
      <c r="AX6205" s="75"/>
      <c r="AY6205" s="94"/>
      <c r="AZ6205" s="75"/>
      <c r="BA6205" s="75"/>
    </row>
    <row r="6206" spans="48:53">
      <c r="AV6206" s="203"/>
      <c r="AW6206" s="75"/>
      <c r="AX6206" s="75"/>
      <c r="AY6206" s="94"/>
      <c r="AZ6206" s="75"/>
      <c r="BA6206" s="75"/>
    </row>
    <row r="6207" spans="48:53">
      <c r="AV6207" s="203"/>
      <c r="AW6207" s="75"/>
      <c r="AX6207" s="75"/>
      <c r="AY6207" s="94"/>
      <c r="AZ6207" s="75"/>
      <c r="BA6207" s="75"/>
    </row>
    <row r="6208" spans="48:53">
      <c r="AV6208" s="203"/>
      <c r="AW6208" s="75"/>
      <c r="AX6208" s="75"/>
      <c r="AY6208" s="94"/>
      <c r="AZ6208" s="75"/>
      <c r="BA6208" s="75"/>
    </row>
    <row r="6209" spans="48:53">
      <c r="AV6209" s="203"/>
      <c r="AW6209" s="75"/>
      <c r="AX6209" s="75"/>
      <c r="AY6209" s="94"/>
      <c r="AZ6209" s="75"/>
      <c r="BA6209" s="75"/>
    </row>
    <row r="6210" spans="48:53">
      <c r="AV6210" s="203"/>
      <c r="AW6210" s="75"/>
      <c r="AX6210" s="75"/>
      <c r="AY6210" s="94"/>
      <c r="AZ6210" s="75"/>
      <c r="BA6210" s="75"/>
    </row>
    <row r="6211" spans="48:53">
      <c r="AV6211" s="203"/>
      <c r="AW6211" s="75"/>
      <c r="AX6211" s="75"/>
      <c r="AY6211" s="94"/>
      <c r="AZ6211" s="75"/>
      <c r="BA6211" s="75"/>
    </row>
    <row r="6212" spans="48:53">
      <c r="AV6212" s="203"/>
      <c r="AW6212" s="75"/>
      <c r="AX6212" s="75"/>
      <c r="AY6212" s="94"/>
      <c r="AZ6212" s="75"/>
      <c r="BA6212" s="75"/>
    </row>
    <row r="6213" spans="48:53">
      <c r="AV6213" s="203"/>
      <c r="AW6213" s="75"/>
      <c r="AX6213" s="75"/>
      <c r="AY6213" s="94"/>
      <c r="AZ6213" s="75"/>
      <c r="BA6213" s="75"/>
    </row>
    <row r="6214" spans="48:53">
      <c r="AV6214" s="203"/>
      <c r="AW6214" s="75"/>
      <c r="AX6214" s="75"/>
      <c r="AY6214" s="94"/>
      <c r="AZ6214" s="75"/>
      <c r="BA6214" s="75"/>
    </row>
    <row r="6215" spans="48:53">
      <c r="AV6215" s="203"/>
      <c r="AW6215" s="75"/>
      <c r="AX6215" s="75"/>
      <c r="AY6215" s="94"/>
      <c r="AZ6215" s="75"/>
      <c r="BA6215" s="75"/>
    </row>
    <row r="6216" spans="48:53">
      <c r="AV6216" s="203"/>
      <c r="AW6216" s="75"/>
      <c r="AX6216" s="75"/>
      <c r="AY6216" s="94"/>
      <c r="AZ6216" s="75"/>
      <c r="BA6216" s="75"/>
    </row>
    <row r="6217" spans="48:53">
      <c r="AV6217" s="203"/>
      <c r="AW6217" s="75"/>
      <c r="AX6217" s="75"/>
      <c r="AY6217" s="94"/>
      <c r="AZ6217" s="75"/>
      <c r="BA6217" s="75"/>
    </row>
    <row r="6218" spans="48:53">
      <c r="AV6218" s="203"/>
      <c r="AW6218" s="75"/>
      <c r="AX6218" s="75"/>
      <c r="AY6218" s="94"/>
      <c r="AZ6218" s="75"/>
      <c r="BA6218" s="75"/>
    </row>
    <row r="6219" spans="48:53">
      <c r="AV6219" s="203"/>
      <c r="AW6219" s="75"/>
      <c r="AX6219" s="75"/>
      <c r="AY6219" s="94"/>
      <c r="AZ6219" s="75"/>
      <c r="BA6219" s="75"/>
    </row>
    <row r="6220" spans="48:53">
      <c r="AV6220" s="203"/>
      <c r="AW6220" s="75"/>
      <c r="AX6220" s="75"/>
      <c r="AY6220" s="94"/>
      <c r="AZ6220" s="75"/>
      <c r="BA6220" s="75"/>
    </row>
    <row r="6221" spans="48:53">
      <c r="AV6221" s="203"/>
      <c r="AW6221" s="75"/>
      <c r="AX6221" s="75"/>
      <c r="AY6221" s="94"/>
      <c r="AZ6221" s="75"/>
      <c r="BA6221" s="75"/>
    </row>
    <row r="6222" spans="48:53">
      <c r="AV6222" s="203"/>
      <c r="AW6222" s="75"/>
      <c r="AX6222" s="75"/>
      <c r="AY6222" s="94"/>
      <c r="AZ6222" s="75"/>
      <c r="BA6222" s="75"/>
    </row>
    <row r="6223" spans="48:53">
      <c r="AV6223" s="203"/>
      <c r="AW6223" s="75"/>
      <c r="AX6223" s="75"/>
      <c r="AY6223" s="94"/>
      <c r="AZ6223" s="75"/>
      <c r="BA6223" s="75"/>
    </row>
    <row r="6224" spans="48:53">
      <c r="AV6224" s="203"/>
      <c r="AW6224" s="75"/>
      <c r="AX6224" s="75"/>
      <c r="AY6224" s="94"/>
      <c r="AZ6224" s="75"/>
      <c r="BA6224" s="75"/>
    </row>
    <row r="6225" spans="48:53">
      <c r="AV6225" s="203"/>
      <c r="AW6225" s="75"/>
      <c r="AX6225" s="75"/>
      <c r="AY6225" s="94"/>
      <c r="AZ6225" s="75"/>
      <c r="BA6225" s="75"/>
    </row>
    <row r="6226" spans="48:53">
      <c r="AV6226" s="203"/>
      <c r="AW6226" s="75"/>
      <c r="AX6226" s="75"/>
      <c r="AY6226" s="94"/>
      <c r="AZ6226" s="75"/>
      <c r="BA6226" s="75"/>
    </row>
    <row r="6227" spans="48:53">
      <c r="AV6227" s="203"/>
      <c r="AW6227" s="75"/>
      <c r="AX6227" s="75"/>
      <c r="AY6227" s="94"/>
      <c r="AZ6227" s="75"/>
      <c r="BA6227" s="75"/>
    </row>
    <row r="6228" spans="48:53">
      <c r="AV6228" s="203"/>
      <c r="AW6228" s="75"/>
      <c r="AX6228" s="75"/>
      <c r="AY6228" s="94"/>
      <c r="AZ6228" s="75"/>
      <c r="BA6228" s="75"/>
    </row>
    <row r="6229" spans="48:53">
      <c r="AV6229" s="203"/>
      <c r="AW6229" s="75"/>
      <c r="AX6229" s="75"/>
      <c r="AY6229" s="94"/>
      <c r="AZ6229" s="75"/>
      <c r="BA6229" s="75"/>
    </row>
    <row r="6230" spans="48:53">
      <c r="AV6230" s="203"/>
      <c r="AW6230" s="75"/>
      <c r="AX6230" s="75"/>
      <c r="AY6230" s="94"/>
      <c r="AZ6230" s="75"/>
      <c r="BA6230" s="75"/>
    </row>
    <row r="6231" spans="48:53">
      <c r="AV6231" s="203"/>
      <c r="AW6231" s="75"/>
      <c r="AX6231" s="75"/>
      <c r="AY6231" s="94"/>
      <c r="AZ6231" s="75"/>
      <c r="BA6231" s="75"/>
    </row>
    <row r="6232" spans="48:53">
      <c r="AV6232" s="203"/>
      <c r="AW6232" s="75"/>
      <c r="AX6232" s="75"/>
      <c r="AY6232" s="94"/>
      <c r="AZ6232" s="75"/>
      <c r="BA6232" s="75"/>
    </row>
    <row r="6233" spans="48:53">
      <c r="AV6233" s="203"/>
      <c r="AW6233" s="75"/>
      <c r="AX6233" s="75"/>
      <c r="AY6233" s="94"/>
      <c r="AZ6233" s="75"/>
      <c r="BA6233" s="75"/>
    </row>
    <row r="6234" spans="48:53">
      <c r="AV6234" s="203"/>
      <c r="AW6234" s="75"/>
      <c r="AX6234" s="75"/>
      <c r="AY6234" s="94"/>
      <c r="AZ6234" s="75"/>
      <c r="BA6234" s="75"/>
    </row>
    <row r="6235" spans="48:53">
      <c r="AV6235" s="203"/>
      <c r="AW6235" s="75"/>
      <c r="AX6235" s="75"/>
      <c r="AY6235" s="94"/>
      <c r="AZ6235" s="75"/>
      <c r="BA6235" s="75"/>
    </row>
    <row r="6236" spans="48:53">
      <c r="AV6236" s="203"/>
      <c r="AW6236" s="75"/>
      <c r="AX6236" s="75"/>
      <c r="AY6236" s="94"/>
      <c r="AZ6236" s="75"/>
      <c r="BA6236" s="75"/>
    </row>
    <row r="6237" spans="48:53">
      <c r="AV6237" s="203"/>
      <c r="AW6237" s="75"/>
      <c r="AX6237" s="75"/>
      <c r="AY6237" s="94"/>
      <c r="AZ6237" s="75"/>
      <c r="BA6237" s="75"/>
    </row>
    <row r="6238" spans="48:53">
      <c r="AV6238" s="203"/>
      <c r="AW6238" s="75"/>
      <c r="AX6238" s="75"/>
      <c r="AY6238" s="94"/>
      <c r="AZ6238" s="75"/>
      <c r="BA6238" s="75"/>
    </row>
    <row r="6239" spans="48:53">
      <c r="AV6239" s="203"/>
      <c r="AW6239" s="75"/>
      <c r="AX6239" s="75"/>
      <c r="AY6239" s="94"/>
      <c r="AZ6239" s="75"/>
      <c r="BA6239" s="75"/>
    </row>
    <row r="6240" spans="48:53">
      <c r="AV6240" s="203"/>
      <c r="AW6240" s="75"/>
      <c r="AX6240" s="75"/>
      <c r="AY6240" s="94"/>
      <c r="AZ6240" s="75"/>
      <c r="BA6240" s="75"/>
    </row>
    <row r="6241" spans="48:53">
      <c r="AV6241" s="203"/>
      <c r="AW6241" s="75"/>
      <c r="AX6241" s="75"/>
      <c r="AY6241" s="94"/>
      <c r="AZ6241" s="75"/>
      <c r="BA6241" s="75"/>
    </row>
    <row r="6242" spans="48:53">
      <c r="AV6242" s="203"/>
      <c r="AW6242" s="75"/>
      <c r="AX6242" s="75"/>
      <c r="AY6242" s="94"/>
      <c r="AZ6242" s="75"/>
      <c r="BA6242" s="75"/>
    </row>
    <row r="6243" spans="48:53">
      <c r="AV6243" s="203"/>
      <c r="AW6243" s="75"/>
      <c r="AX6243" s="75"/>
      <c r="AY6243" s="94"/>
      <c r="AZ6243" s="75"/>
      <c r="BA6243" s="75"/>
    </row>
    <row r="6244" spans="48:53">
      <c r="AV6244" s="203"/>
      <c r="AW6244" s="75"/>
      <c r="AX6244" s="75"/>
      <c r="AY6244" s="94"/>
      <c r="AZ6244" s="75"/>
      <c r="BA6244" s="75"/>
    </row>
    <row r="6245" spans="48:53">
      <c r="AV6245" s="203"/>
      <c r="AW6245" s="75"/>
      <c r="AX6245" s="75"/>
      <c r="AY6245" s="94"/>
      <c r="AZ6245" s="75"/>
      <c r="BA6245" s="75"/>
    </row>
    <row r="6246" spans="48:53">
      <c r="AV6246" s="203"/>
      <c r="AW6246" s="75"/>
      <c r="AX6246" s="75"/>
      <c r="AY6246" s="94"/>
      <c r="AZ6246" s="75"/>
      <c r="BA6246" s="75"/>
    </row>
    <row r="6247" spans="48:53">
      <c r="AV6247" s="203"/>
      <c r="AW6247" s="75"/>
      <c r="AX6247" s="75"/>
      <c r="AY6247" s="94"/>
      <c r="AZ6247" s="75"/>
      <c r="BA6247" s="75"/>
    </row>
    <row r="6248" spans="48:53">
      <c r="AV6248" s="203"/>
      <c r="AW6248" s="75"/>
      <c r="AX6248" s="75"/>
      <c r="AY6248" s="94"/>
      <c r="AZ6248" s="75"/>
      <c r="BA6248" s="75"/>
    </row>
    <row r="6249" spans="48:53">
      <c r="AV6249" s="203"/>
      <c r="AW6249" s="75"/>
      <c r="AX6249" s="75"/>
      <c r="AY6249" s="94"/>
      <c r="AZ6249" s="75"/>
      <c r="BA6249" s="75"/>
    </row>
    <row r="6250" spans="48:53">
      <c r="AV6250" s="203"/>
      <c r="AW6250" s="75"/>
      <c r="AX6250" s="75"/>
      <c r="AY6250" s="94"/>
      <c r="AZ6250" s="75"/>
      <c r="BA6250" s="75"/>
    </row>
    <row r="6251" spans="48:53">
      <c r="AV6251" s="203"/>
      <c r="AW6251" s="75"/>
      <c r="AX6251" s="75"/>
      <c r="AY6251" s="94"/>
      <c r="AZ6251" s="75"/>
      <c r="BA6251" s="75"/>
    </row>
    <row r="6252" spans="48:53">
      <c r="AV6252" s="203"/>
      <c r="AW6252" s="75"/>
      <c r="AX6252" s="75"/>
      <c r="AY6252" s="94"/>
      <c r="AZ6252" s="75"/>
      <c r="BA6252" s="75"/>
    </row>
    <row r="6253" spans="48:53">
      <c r="AV6253" s="203"/>
      <c r="AW6253" s="75"/>
      <c r="AX6253" s="75"/>
      <c r="AY6253" s="94"/>
      <c r="AZ6253" s="75"/>
      <c r="BA6253" s="75"/>
    </row>
    <row r="6254" spans="48:53">
      <c r="AV6254" s="203"/>
      <c r="AW6254" s="75"/>
      <c r="AX6254" s="75"/>
      <c r="AY6254" s="94"/>
      <c r="AZ6254" s="75"/>
      <c r="BA6254" s="75"/>
    </row>
    <row r="6255" spans="48:53">
      <c r="AV6255" s="203"/>
      <c r="AW6255" s="75"/>
      <c r="AX6255" s="75"/>
      <c r="AY6255" s="94"/>
      <c r="AZ6255" s="75"/>
      <c r="BA6255" s="75"/>
    </row>
    <row r="6256" spans="48:53">
      <c r="AV6256" s="203"/>
      <c r="AW6256" s="75"/>
      <c r="AX6256" s="75"/>
      <c r="AY6256" s="94"/>
      <c r="AZ6256" s="75"/>
      <c r="BA6256" s="75"/>
    </row>
    <row r="6257" spans="48:53">
      <c r="AV6257" s="203"/>
      <c r="AW6257" s="75"/>
      <c r="AX6257" s="75"/>
      <c r="AY6257" s="94"/>
      <c r="AZ6257" s="75"/>
      <c r="BA6257" s="75"/>
    </row>
    <row r="6258" spans="48:53">
      <c r="AV6258" s="203"/>
      <c r="AW6258" s="75"/>
      <c r="AX6258" s="75"/>
      <c r="AY6258" s="94"/>
      <c r="AZ6258" s="75"/>
      <c r="BA6258" s="75"/>
    </row>
    <row r="6259" spans="48:53">
      <c r="AV6259" s="203"/>
      <c r="AW6259" s="75"/>
      <c r="AX6259" s="75"/>
      <c r="AY6259" s="94"/>
      <c r="AZ6259" s="75"/>
      <c r="BA6259" s="75"/>
    </row>
    <row r="6260" spans="48:53">
      <c r="AV6260" s="203"/>
      <c r="AW6260" s="75"/>
      <c r="AX6260" s="75"/>
      <c r="AY6260" s="94"/>
      <c r="AZ6260" s="75"/>
      <c r="BA6260" s="75"/>
    </row>
    <row r="6261" spans="48:53">
      <c r="AV6261" s="203"/>
      <c r="AW6261" s="75"/>
      <c r="AX6261" s="75"/>
      <c r="AY6261" s="94"/>
      <c r="AZ6261" s="75"/>
      <c r="BA6261" s="75"/>
    </row>
    <row r="6262" spans="48:53">
      <c r="AV6262" s="203"/>
      <c r="AW6262" s="75"/>
      <c r="AX6262" s="75"/>
      <c r="AY6262" s="94"/>
      <c r="AZ6262" s="75"/>
      <c r="BA6262" s="75"/>
    </row>
    <row r="6263" spans="48:53">
      <c r="AV6263" s="203"/>
      <c r="AW6263" s="75"/>
      <c r="AX6263" s="75"/>
      <c r="AY6263" s="94"/>
      <c r="AZ6263" s="75"/>
      <c r="BA6263" s="75"/>
    </row>
    <row r="6264" spans="48:53">
      <c r="AV6264" s="203"/>
      <c r="AW6264" s="75"/>
      <c r="AX6264" s="75"/>
      <c r="AY6264" s="94"/>
      <c r="AZ6264" s="75"/>
      <c r="BA6264" s="75"/>
    </row>
    <row r="6265" spans="48:53">
      <c r="AV6265" s="203"/>
      <c r="AW6265" s="75"/>
      <c r="AX6265" s="75"/>
      <c r="AY6265" s="94"/>
      <c r="AZ6265" s="75"/>
      <c r="BA6265" s="75"/>
    </row>
    <row r="6266" spans="48:53">
      <c r="AV6266" s="203"/>
      <c r="AW6266" s="75"/>
      <c r="AX6266" s="75"/>
      <c r="AY6266" s="94"/>
      <c r="AZ6266" s="75"/>
      <c r="BA6266" s="75"/>
    </row>
    <row r="6267" spans="48:53">
      <c r="AV6267" s="203"/>
      <c r="AW6267" s="75"/>
      <c r="AX6267" s="75"/>
      <c r="AY6267" s="94"/>
      <c r="AZ6267" s="75"/>
      <c r="BA6267" s="75"/>
    </row>
    <row r="6268" spans="48:53">
      <c r="AV6268" s="203"/>
      <c r="AW6268" s="75"/>
      <c r="AX6268" s="75"/>
      <c r="AY6268" s="94"/>
      <c r="AZ6268" s="75"/>
      <c r="BA6268" s="75"/>
    </row>
    <row r="6269" spans="48:53">
      <c r="AV6269" s="203"/>
      <c r="AW6269" s="75"/>
      <c r="AX6269" s="75"/>
      <c r="AY6269" s="94"/>
      <c r="AZ6269" s="75"/>
      <c r="BA6269" s="75"/>
    </row>
    <row r="6270" spans="48:53">
      <c r="AV6270" s="203"/>
      <c r="AW6270" s="75"/>
      <c r="AX6270" s="75"/>
      <c r="AY6270" s="94"/>
      <c r="AZ6270" s="75"/>
      <c r="BA6270" s="75"/>
    </row>
    <row r="6271" spans="48:53">
      <c r="AV6271" s="203"/>
      <c r="AW6271" s="75"/>
      <c r="AX6271" s="75"/>
      <c r="AY6271" s="94"/>
      <c r="AZ6271" s="75"/>
      <c r="BA6271" s="75"/>
    </row>
    <row r="6272" spans="48:53">
      <c r="AV6272" s="203"/>
      <c r="AW6272" s="75"/>
      <c r="AX6272" s="75"/>
      <c r="AY6272" s="94"/>
      <c r="AZ6272" s="75"/>
      <c r="BA6272" s="75"/>
    </row>
    <row r="6273" spans="48:53">
      <c r="AV6273" s="203"/>
      <c r="AW6273" s="75"/>
      <c r="AX6273" s="75"/>
      <c r="AY6273" s="94"/>
      <c r="AZ6273" s="75"/>
      <c r="BA6273" s="75"/>
    </row>
    <row r="6274" spans="48:53">
      <c r="AV6274" s="203"/>
      <c r="AW6274" s="75"/>
      <c r="AX6274" s="75"/>
      <c r="AY6274" s="94"/>
      <c r="AZ6274" s="75"/>
      <c r="BA6274" s="75"/>
    </row>
    <row r="6275" spans="48:53">
      <c r="AV6275" s="203"/>
      <c r="AW6275" s="75"/>
      <c r="AX6275" s="75"/>
      <c r="AY6275" s="94"/>
      <c r="AZ6275" s="75"/>
      <c r="BA6275" s="75"/>
    </row>
    <row r="6276" spans="48:53">
      <c r="AV6276" s="203"/>
      <c r="AW6276" s="75"/>
      <c r="AX6276" s="75"/>
      <c r="AY6276" s="94"/>
      <c r="AZ6276" s="75"/>
      <c r="BA6276" s="75"/>
    </row>
    <row r="6277" spans="48:53">
      <c r="AV6277" s="203"/>
      <c r="AW6277" s="75"/>
      <c r="AX6277" s="75"/>
      <c r="AY6277" s="94"/>
      <c r="AZ6277" s="75"/>
      <c r="BA6277" s="75"/>
    </row>
    <row r="6278" spans="48:53">
      <c r="AV6278" s="203"/>
      <c r="AW6278" s="75"/>
      <c r="AX6278" s="75"/>
      <c r="AY6278" s="94"/>
      <c r="AZ6278" s="75"/>
      <c r="BA6278" s="75"/>
    </row>
    <row r="6279" spans="48:53">
      <c r="AV6279" s="203"/>
      <c r="AW6279" s="75"/>
      <c r="AX6279" s="75"/>
      <c r="AY6279" s="94"/>
      <c r="AZ6279" s="75"/>
      <c r="BA6279" s="75"/>
    </row>
    <row r="6280" spans="48:53">
      <c r="AV6280" s="203"/>
      <c r="AW6280" s="75"/>
      <c r="AX6280" s="75"/>
      <c r="AY6280" s="94"/>
      <c r="AZ6280" s="75"/>
      <c r="BA6280" s="75"/>
    </row>
    <row r="6281" spans="48:53">
      <c r="AV6281" s="203"/>
      <c r="AW6281" s="75"/>
      <c r="AX6281" s="75"/>
      <c r="AY6281" s="94"/>
      <c r="AZ6281" s="75"/>
      <c r="BA6281" s="75"/>
    </row>
    <row r="6282" spans="48:53">
      <c r="AV6282" s="203"/>
      <c r="AW6282" s="75"/>
      <c r="AX6282" s="75"/>
      <c r="AY6282" s="94"/>
      <c r="AZ6282" s="75"/>
      <c r="BA6282" s="75"/>
    </row>
    <row r="6283" spans="48:53">
      <c r="AV6283" s="203"/>
      <c r="AW6283" s="75"/>
      <c r="AX6283" s="75"/>
      <c r="AY6283" s="94"/>
      <c r="AZ6283" s="75"/>
      <c r="BA6283" s="75"/>
    </row>
    <row r="6284" spans="48:53">
      <c r="AV6284" s="203"/>
      <c r="AW6284" s="75"/>
      <c r="AX6284" s="75"/>
      <c r="AY6284" s="94"/>
      <c r="AZ6284" s="75"/>
      <c r="BA6284" s="75"/>
    </row>
    <row r="6285" spans="48:53">
      <c r="AV6285" s="203"/>
      <c r="AW6285" s="75"/>
      <c r="AX6285" s="75"/>
      <c r="AY6285" s="94"/>
      <c r="AZ6285" s="75"/>
      <c r="BA6285" s="75"/>
    </row>
    <row r="6286" spans="48:53">
      <c r="AV6286" s="203"/>
      <c r="AW6286" s="75"/>
      <c r="AX6286" s="75"/>
      <c r="AY6286" s="94"/>
      <c r="AZ6286" s="75"/>
      <c r="BA6286" s="75"/>
    </row>
    <row r="6287" spans="48:53">
      <c r="AV6287" s="203"/>
      <c r="AW6287" s="75"/>
      <c r="AX6287" s="75"/>
      <c r="AY6287" s="94"/>
      <c r="AZ6287" s="75"/>
      <c r="BA6287" s="75"/>
    </row>
    <row r="6288" spans="48:53">
      <c r="AV6288" s="203"/>
      <c r="AW6288" s="75"/>
      <c r="AX6288" s="75"/>
      <c r="AY6288" s="94"/>
      <c r="AZ6288" s="75"/>
      <c r="BA6288" s="75"/>
    </row>
    <row r="6289" spans="48:53">
      <c r="AV6289" s="203"/>
      <c r="AW6289" s="75"/>
      <c r="AX6289" s="75"/>
      <c r="AY6289" s="94"/>
      <c r="AZ6289" s="75"/>
      <c r="BA6289" s="75"/>
    </row>
    <row r="6290" spans="48:53">
      <c r="AV6290" s="203"/>
      <c r="AW6290" s="75"/>
      <c r="AX6290" s="75"/>
      <c r="AY6290" s="94"/>
      <c r="AZ6290" s="75"/>
      <c r="BA6290" s="75"/>
    </row>
    <row r="6291" spans="48:53">
      <c r="AV6291" s="203"/>
      <c r="AW6291" s="75"/>
      <c r="AX6291" s="75"/>
      <c r="AY6291" s="94"/>
      <c r="AZ6291" s="75"/>
      <c r="BA6291" s="75"/>
    </row>
    <row r="6292" spans="48:53">
      <c r="AV6292" s="203"/>
      <c r="AW6292" s="75"/>
      <c r="AX6292" s="75"/>
      <c r="AY6292" s="94"/>
      <c r="AZ6292" s="75"/>
      <c r="BA6292" s="75"/>
    </row>
    <row r="6293" spans="48:53">
      <c r="AV6293" s="203"/>
      <c r="AW6293" s="75"/>
      <c r="AX6293" s="75"/>
      <c r="AY6293" s="94"/>
      <c r="AZ6293" s="75"/>
      <c r="BA6293" s="75"/>
    </row>
    <row r="6294" spans="48:53">
      <c r="AV6294" s="203"/>
      <c r="AW6294" s="75"/>
      <c r="AX6294" s="75"/>
      <c r="AY6294" s="94"/>
      <c r="AZ6294" s="75"/>
      <c r="BA6294" s="75"/>
    </row>
    <row r="6295" spans="48:53">
      <c r="AV6295" s="203"/>
      <c r="AW6295" s="75"/>
      <c r="AX6295" s="75"/>
      <c r="AY6295" s="94"/>
      <c r="AZ6295" s="75"/>
      <c r="BA6295" s="75"/>
    </row>
    <row r="6296" spans="48:53">
      <c r="AV6296" s="203"/>
      <c r="AW6296" s="75"/>
      <c r="AX6296" s="75"/>
      <c r="AY6296" s="94"/>
      <c r="AZ6296" s="75"/>
      <c r="BA6296" s="75"/>
    </row>
    <row r="6297" spans="48:53">
      <c r="AV6297" s="203"/>
      <c r="AW6297" s="75"/>
      <c r="AX6297" s="75"/>
      <c r="AY6297" s="94"/>
      <c r="AZ6297" s="75"/>
      <c r="BA6297" s="75"/>
    </row>
    <row r="6298" spans="48:53">
      <c r="AV6298" s="203"/>
      <c r="AW6298" s="75"/>
      <c r="AX6298" s="75"/>
      <c r="AY6298" s="94"/>
      <c r="AZ6298" s="75"/>
      <c r="BA6298" s="75"/>
    </row>
    <row r="6299" spans="48:53">
      <c r="AV6299" s="203"/>
      <c r="AW6299" s="75"/>
      <c r="AX6299" s="75"/>
      <c r="AY6299" s="94"/>
      <c r="AZ6299" s="75"/>
      <c r="BA6299" s="75"/>
    </row>
    <row r="6300" spans="48:53">
      <c r="AV6300" s="203"/>
      <c r="AW6300" s="75"/>
      <c r="AX6300" s="75"/>
      <c r="AY6300" s="94"/>
      <c r="AZ6300" s="75"/>
      <c r="BA6300" s="75"/>
    </row>
    <row r="6301" spans="48:53">
      <c r="AV6301" s="203"/>
      <c r="AW6301" s="75"/>
      <c r="AX6301" s="75"/>
      <c r="AY6301" s="94"/>
      <c r="AZ6301" s="75"/>
      <c r="BA6301" s="75"/>
    </row>
    <row r="6302" spans="48:53">
      <c r="AV6302" s="203"/>
      <c r="AW6302" s="75"/>
      <c r="AX6302" s="75"/>
      <c r="AY6302" s="94"/>
      <c r="AZ6302" s="75"/>
      <c r="BA6302" s="75"/>
    </row>
    <row r="6303" spans="48:53">
      <c r="AV6303" s="203"/>
      <c r="AW6303" s="75"/>
      <c r="AX6303" s="75"/>
      <c r="AY6303" s="94"/>
      <c r="AZ6303" s="75"/>
      <c r="BA6303" s="75"/>
    </row>
    <row r="6304" spans="48:53">
      <c r="AV6304" s="203"/>
      <c r="AW6304" s="75"/>
      <c r="AX6304" s="75"/>
      <c r="AY6304" s="94"/>
      <c r="AZ6304" s="75"/>
      <c r="BA6304" s="75"/>
    </row>
    <row r="6305" spans="48:53">
      <c r="AV6305" s="203"/>
      <c r="AW6305" s="75"/>
      <c r="AX6305" s="75"/>
      <c r="AY6305" s="94"/>
      <c r="AZ6305" s="75"/>
      <c r="BA6305" s="75"/>
    </row>
    <row r="6306" spans="48:53">
      <c r="AV6306" s="203"/>
      <c r="AW6306" s="75"/>
      <c r="AX6306" s="75"/>
      <c r="AY6306" s="94"/>
      <c r="AZ6306" s="75"/>
      <c r="BA6306" s="75"/>
    </row>
    <row r="6307" spans="48:53">
      <c r="AV6307" s="203"/>
      <c r="AW6307" s="75"/>
      <c r="AX6307" s="75"/>
      <c r="AY6307" s="94"/>
      <c r="AZ6307" s="75"/>
      <c r="BA6307" s="75"/>
    </row>
    <row r="6308" spans="48:53">
      <c r="AV6308" s="203"/>
      <c r="AW6308" s="75"/>
      <c r="AX6308" s="75"/>
      <c r="AY6308" s="94"/>
      <c r="AZ6308" s="75"/>
      <c r="BA6308" s="75"/>
    </row>
    <row r="6309" spans="48:53">
      <c r="AV6309" s="203"/>
      <c r="AW6309" s="75"/>
      <c r="AX6309" s="75"/>
      <c r="AY6309" s="94"/>
      <c r="AZ6309" s="75"/>
      <c r="BA6309" s="75"/>
    </row>
    <row r="6310" spans="48:53">
      <c r="AV6310" s="203"/>
      <c r="AW6310" s="75"/>
      <c r="AX6310" s="75"/>
      <c r="AY6310" s="94"/>
      <c r="AZ6310" s="75"/>
      <c r="BA6310" s="75"/>
    </row>
    <row r="6311" spans="48:53">
      <c r="AV6311" s="203"/>
      <c r="AW6311" s="75"/>
      <c r="AX6311" s="75"/>
      <c r="AY6311" s="94"/>
      <c r="AZ6311" s="75"/>
      <c r="BA6311" s="75"/>
    </row>
    <row r="6312" spans="48:53">
      <c r="AV6312" s="203"/>
      <c r="AW6312" s="75"/>
      <c r="AX6312" s="75"/>
      <c r="AY6312" s="94"/>
      <c r="AZ6312" s="75"/>
      <c r="BA6312" s="75"/>
    </row>
    <row r="6313" spans="48:53">
      <c r="AV6313" s="203"/>
      <c r="AW6313" s="75"/>
      <c r="AX6313" s="75"/>
      <c r="AY6313" s="94"/>
      <c r="AZ6313" s="75"/>
      <c r="BA6313" s="75"/>
    </row>
    <row r="6314" spans="48:53">
      <c r="AV6314" s="203"/>
      <c r="AW6314" s="75"/>
      <c r="AX6314" s="75"/>
      <c r="AY6314" s="94"/>
      <c r="AZ6314" s="75"/>
      <c r="BA6314" s="75"/>
    </row>
    <row r="6315" spans="48:53">
      <c r="AV6315" s="203"/>
      <c r="AW6315" s="75"/>
      <c r="AX6315" s="75"/>
      <c r="AY6315" s="94"/>
      <c r="AZ6315" s="75"/>
      <c r="BA6315" s="75"/>
    </row>
    <row r="6316" spans="48:53">
      <c r="AV6316" s="203"/>
      <c r="AW6316" s="75"/>
      <c r="AX6316" s="75"/>
      <c r="AY6316" s="94"/>
      <c r="AZ6316" s="75"/>
      <c r="BA6316" s="75"/>
    </row>
    <row r="6317" spans="48:53">
      <c r="AV6317" s="203"/>
      <c r="AW6317" s="75"/>
      <c r="AX6317" s="75"/>
      <c r="AY6317" s="94"/>
      <c r="AZ6317" s="75"/>
      <c r="BA6317" s="75"/>
    </row>
    <row r="6318" spans="48:53">
      <c r="AV6318" s="203"/>
      <c r="AW6318" s="75"/>
      <c r="AX6318" s="75"/>
      <c r="AY6318" s="94"/>
      <c r="AZ6318" s="75"/>
      <c r="BA6318" s="75"/>
    </row>
    <row r="6319" spans="48:53">
      <c r="AV6319" s="203"/>
      <c r="AW6319" s="75"/>
      <c r="AX6319" s="75"/>
      <c r="AY6319" s="94"/>
      <c r="AZ6319" s="75"/>
      <c r="BA6319" s="75"/>
    </row>
    <row r="6320" spans="48:53">
      <c r="AV6320" s="203"/>
      <c r="AW6320" s="75"/>
      <c r="AX6320" s="75"/>
      <c r="AY6320" s="94"/>
      <c r="AZ6320" s="75"/>
      <c r="BA6320" s="75"/>
    </row>
    <row r="6321" spans="48:53">
      <c r="AV6321" s="203"/>
      <c r="AW6321" s="75"/>
      <c r="AX6321" s="75"/>
      <c r="AY6321" s="94"/>
      <c r="AZ6321" s="75"/>
      <c r="BA6321" s="75"/>
    </row>
    <row r="6322" spans="48:53">
      <c r="AV6322" s="203"/>
      <c r="AW6322" s="75"/>
      <c r="AX6322" s="75"/>
      <c r="AY6322" s="94"/>
      <c r="AZ6322" s="75"/>
      <c r="BA6322" s="75"/>
    </row>
    <row r="6323" spans="48:53">
      <c r="AV6323" s="203"/>
      <c r="AW6323" s="75"/>
      <c r="AX6323" s="75"/>
      <c r="AY6323" s="94"/>
      <c r="AZ6323" s="75"/>
      <c r="BA6323" s="75"/>
    </row>
    <row r="6324" spans="48:53">
      <c r="AV6324" s="203"/>
      <c r="AW6324" s="75"/>
      <c r="AX6324" s="75"/>
      <c r="AY6324" s="94"/>
      <c r="AZ6324" s="75"/>
      <c r="BA6324" s="75"/>
    </row>
    <row r="6325" spans="48:53">
      <c r="AV6325" s="203"/>
      <c r="AW6325" s="75"/>
      <c r="AX6325" s="75"/>
      <c r="AY6325" s="94"/>
      <c r="AZ6325" s="75"/>
      <c r="BA6325" s="75"/>
    </row>
    <row r="6326" spans="48:53">
      <c r="AV6326" s="203"/>
      <c r="AW6326" s="75"/>
      <c r="AX6326" s="75"/>
      <c r="AY6326" s="94"/>
      <c r="AZ6326" s="75"/>
      <c r="BA6326" s="75"/>
    </row>
    <row r="6327" spans="48:53">
      <c r="AV6327" s="203"/>
      <c r="AW6327" s="75"/>
      <c r="AX6327" s="75"/>
      <c r="AY6327" s="94"/>
      <c r="AZ6327" s="75"/>
      <c r="BA6327" s="75"/>
    </row>
    <row r="6328" spans="48:53">
      <c r="AV6328" s="203"/>
      <c r="AW6328" s="75"/>
      <c r="AX6328" s="75"/>
      <c r="AY6328" s="94"/>
      <c r="AZ6328" s="75"/>
      <c r="BA6328" s="75"/>
    </row>
    <row r="6329" spans="48:53">
      <c r="AV6329" s="203"/>
      <c r="AW6329" s="75"/>
      <c r="AX6329" s="75"/>
      <c r="AY6329" s="94"/>
      <c r="AZ6329" s="75"/>
      <c r="BA6329" s="75"/>
    </row>
    <row r="6330" spans="48:53">
      <c r="AV6330" s="203"/>
      <c r="AW6330" s="75"/>
      <c r="AX6330" s="75"/>
      <c r="AY6330" s="94"/>
      <c r="AZ6330" s="75"/>
      <c r="BA6330" s="75"/>
    </row>
    <row r="6331" spans="48:53">
      <c r="AV6331" s="203"/>
      <c r="AW6331" s="75"/>
      <c r="AX6331" s="75"/>
      <c r="AY6331" s="94"/>
      <c r="AZ6331" s="75"/>
      <c r="BA6331" s="75"/>
    </row>
    <row r="6332" spans="48:53">
      <c r="AV6332" s="203"/>
      <c r="AW6332" s="75"/>
      <c r="AX6332" s="75"/>
      <c r="AY6332" s="94"/>
      <c r="AZ6332" s="75"/>
      <c r="BA6332" s="75"/>
    </row>
    <row r="6333" spans="48:53">
      <c r="AV6333" s="203"/>
      <c r="AW6333" s="75"/>
      <c r="AX6333" s="75"/>
      <c r="AY6333" s="94"/>
      <c r="AZ6333" s="75"/>
      <c r="BA6333" s="75"/>
    </row>
    <row r="6334" spans="48:53">
      <c r="AV6334" s="203"/>
      <c r="AW6334" s="75"/>
      <c r="AX6334" s="75"/>
      <c r="AY6334" s="94"/>
      <c r="AZ6334" s="75"/>
      <c r="BA6334" s="75"/>
    </row>
    <row r="6335" spans="48:53">
      <c r="AV6335" s="203"/>
      <c r="AW6335" s="75"/>
      <c r="AX6335" s="75"/>
      <c r="AY6335" s="94"/>
      <c r="AZ6335" s="75"/>
      <c r="BA6335" s="75"/>
    </row>
    <row r="6336" spans="48:53">
      <c r="AV6336" s="203"/>
      <c r="AW6336" s="75"/>
      <c r="AX6336" s="75"/>
      <c r="AY6336" s="94"/>
      <c r="AZ6336" s="75"/>
      <c r="BA6336" s="75"/>
    </row>
    <row r="6337" spans="48:53">
      <c r="AV6337" s="203"/>
      <c r="AW6337" s="75"/>
      <c r="AX6337" s="75"/>
      <c r="AY6337" s="94"/>
      <c r="AZ6337" s="75"/>
      <c r="BA6337" s="75"/>
    </row>
    <row r="6338" spans="48:53">
      <c r="AV6338" s="203"/>
      <c r="AW6338" s="75"/>
      <c r="AX6338" s="75"/>
      <c r="AY6338" s="94"/>
      <c r="AZ6338" s="75"/>
      <c r="BA6338" s="75"/>
    </row>
    <row r="6339" spans="48:53">
      <c r="AV6339" s="203"/>
      <c r="AW6339" s="75"/>
      <c r="AX6339" s="75"/>
      <c r="AY6339" s="94"/>
      <c r="AZ6339" s="75"/>
      <c r="BA6339" s="75"/>
    </row>
    <row r="6340" spans="48:53">
      <c r="AV6340" s="203"/>
      <c r="AW6340" s="75"/>
      <c r="AX6340" s="75"/>
      <c r="AY6340" s="94"/>
      <c r="AZ6340" s="75"/>
      <c r="BA6340" s="75"/>
    </row>
    <row r="6341" spans="48:53">
      <c r="AV6341" s="203"/>
      <c r="AW6341" s="75"/>
      <c r="AX6341" s="75"/>
      <c r="AY6341" s="94"/>
      <c r="AZ6341" s="75"/>
      <c r="BA6341" s="75"/>
    </row>
    <row r="6342" spans="48:53">
      <c r="AV6342" s="203"/>
      <c r="AW6342" s="75"/>
      <c r="AX6342" s="75"/>
      <c r="AY6342" s="94"/>
      <c r="AZ6342" s="75"/>
      <c r="BA6342" s="75"/>
    </row>
    <row r="6343" spans="48:53">
      <c r="AV6343" s="203"/>
      <c r="AW6343" s="75"/>
      <c r="AX6343" s="75"/>
      <c r="AY6343" s="94"/>
      <c r="AZ6343" s="75"/>
      <c r="BA6343" s="75"/>
    </row>
    <row r="6344" spans="48:53">
      <c r="AV6344" s="203"/>
      <c r="AW6344" s="75"/>
      <c r="AX6344" s="75"/>
      <c r="AY6344" s="94"/>
      <c r="AZ6344" s="75"/>
      <c r="BA6344" s="75"/>
    </row>
    <row r="6345" spans="48:53">
      <c r="AV6345" s="203"/>
      <c r="AW6345" s="75"/>
      <c r="AX6345" s="75"/>
      <c r="AY6345" s="94"/>
      <c r="AZ6345" s="75"/>
      <c r="BA6345" s="75"/>
    </row>
    <row r="6346" spans="48:53">
      <c r="AV6346" s="203"/>
      <c r="AW6346" s="75"/>
      <c r="AX6346" s="75"/>
      <c r="AY6346" s="94"/>
      <c r="AZ6346" s="75"/>
      <c r="BA6346" s="75"/>
    </row>
    <row r="6347" spans="48:53">
      <c r="AV6347" s="203"/>
      <c r="AW6347" s="75"/>
      <c r="AX6347" s="75"/>
      <c r="AY6347" s="94"/>
      <c r="AZ6347" s="75"/>
      <c r="BA6347" s="75"/>
    </row>
    <row r="6348" spans="48:53">
      <c r="AV6348" s="203"/>
      <c r="AW6348" s="75"/>
      <c r="AX6348" s="75"/>
      <c r="AY6348" s="94"/>
      <c r="AZ6348" s="75"/>
      <c r="BA6348" s="75"/>
    </row>
    <row r="6349" spans="48:53">
      <c r="AV6349" s="203"/>
      <c r="AW6349" s="75"/>
      <c r="AX6349" s="75"/>
      <c r="AY6349" s="94"/>
      <c r="AZ6349" s="75"/>
      <c r="BA6349" s="75"/>
    </row>
    <row r="6350" spans="48:53">
      <c r="AV6350" s="203"/>
      <c r="AW6350" s="75"/>
      <c r="AX6350" s="75"/>
      <c r="AY6350" s="94"/>
      <c r="AZ6350" s="75"/>
      <c r="BA6350" s="75"/>
    </row>
    <row r="6351" spans="48:53">
      <c r="AV6351" s="203"/>
      <c r="AW6351" s="75"/>
      <c r="AX6351" s="75"/>
      <c r="AY6351" s="94"/>
      <c r="AZ6351" s="75"/>
      <c r="BA6351" s="75"/>
    </row>
    <row r="6352" spans="48:53">
      <c r="AV6352" s="203"/>
      <c r="AW6352" s="75"/>
      <c r="AX6352" s="75"/>
      <c r="AY6352" s="94"/>
      <c r="AZ6352" s="75"/>
      <c r="BA6352" s="75"/>
    </row>
    <row r="6353" spans="48:53">
      <c r="AV6353" s="203"/>
      <c r="AW6353" s="75"/>
      <c r="AX6353" s="75"/>
      <c r="AY6353" s="94"/>
      <c r="AZ6353" s="75"/>
      <c r="BA6353" s="75"/>
    </row>
    <row r="6354" spans="48:53">
      <c r="AV6354" s="203"/>
      <c r="AW6354" s="75"/>
      <c r="AX6354" s="75"/>
      <c r="AY6354" s="94"/>
      <c r="AZ6354" s="75"/>
      <c r="BA6354" s="75"/>
    </row>
    <row r="6355" spans="48:53">
      <c r="AV6355" s="203"/>
      <c r="AW6355" s="75"/>
      <c r="AX6355" s="75"/>
      <c r="AY6355" s="94"/>
      <c r="AZ6355" s="75"/>
      <c r="BA6355" s="75"/>
    </row>
    <row r="6356" spans="48:53">
      <c r="AV6356" s="203"/>
      <c r="AW6356" s="75"/>
      <c r="AX6356" s="75"/>
      <c r="AY6356" s="94"/>
      <c r="AZ6356" s="75"/>
      <c r="BA6356" s="75"/>
    </row>
    <row r="6357" spans="48:53">
      <c r="AV6357" s="203"/>
      <c r="AW6357" s="75"/>
      <c r="AX6357" s="75"/>
      <c r="AY6357" s="94"/>
      <c r="AZ6357" s="75"/>
      <c r="BA6357" s="75"/>
    </row>
    <row r="6358" spans="48:53">
      <c r="AV6358" s="203"/>
      <c r="AW6358" s="75"/>
      <c r="AX6358" s="75"/>
      <c r="AY6358" s="94"/>
      <c r="AZ6358" s="75"/>
      <c r="BA6358" s="75"/>
    </row>
    <row r="6359" spans="48:53">
      <c r="AV6359" s="203"/>
      <c r="AW6359" s="75"/>
      <c r="AX6359" s="75"/>
      <c r="AY6359" s="94"/>
      <c r="AZ6359" s="75"/>
      <c r="BA6359" s="75"/>
    </row>
    <row r="6360" spans="48:53">
      <c r="AV6360" s="203"/>
      <c r="AW6360" s="75"/>
      <c r="AX6360" s="75"/>
      <c r="AY6360" s="94"/>
      <c r="AZ6360" s="75"/>
      <c r="BA6360" s="75"/>
    </row>
    <row r="6361" spans="48:53">
      <c r="AV6361" s="203"/>
      <c r="AW6361" s="75"/>
      <c r="AX6361" s="75"/>
      <c r="AY6361" s="94"/>
      <c r="AZ6361" s="75"/>
      <c r="BA6361" s="75"/>
    </row>
    <row r="6362" spans="48:53">
      <c r="AV6362" s="203"/>
      <c r="AW6362" s="75"/>
      <c r="AX6362" s="75"/>
      <c r="AY6362" s="94"/>
      <c r="AZ6362" s="75"/>
      <c r="BA6362" s="75"/>
    </row>
    <row r="6363" spans="48:53">
      <c r="AV6363" s="203"/>
      <c r="AW6363" s="75"/>
      <c r="AX6363" s="75"/>
      <c r="AY6363" s="94"/>
      <c r="AZ6363" s="75"/>
      <c r="BA6363" s="75"/>
    </row>
    <row r="6364" spans="48:53">
      <c r="AV6364" s="203"/>
      <c r="AW6364" s="75"/>
      <c r="AX6364" s="75"/>
      <c r="AY6364" s="94"/>
      <c r="AZ6364" s="75"/>
      <c r="BA6364" s="75"/>
    </row>
    <row r="6365" spans="48:53">
      <c r="AV6365" s="203"/>
      <c r="AW6365" s="75"/>
      <c r="AX6365" s="75"/>
      <c r="AY6365" s="94"/>
      <c r="AZ6365" s="75"/>
      <c r="BA6365" s="75"/>
    </row>
    <row r="6366" spans="48:53">
      <c r="AV6366" s="203"/>
      <c r="AW6366" s="75"/>
      <c r="AX6366" s="75"/>
      <c r="AY6366" s="94"/>
      <c r="AZ6366" s="75"/>
      <c r="BA6366" s="75"/>
    </row>
    <row r="6367" spans="48:53">
      <c r="AV6367" s="203"/>
      <c r="AW6367" s="75"/>
      <c r="AX6367" s="75"/>
      <c r="AY6367" s="94"/>
      <c r="AZ6367" s="75"/>
      <c r="BA6367" s="75"/>
    </row>
    <row r="6368" spans="48:53">
      <c r="AV6368" s="203"/>
      <c r="AW6368" s="75"/>
      <c r="AX6368" s="75"/>
      <c r="AY6368" s="94"/>
      <c r="AZ6368" s="75"/>
      <c r="BA6368" s="75"/>
    </row>
    <row r="6369" spans="48:53">
      <c r="AV6369" s="203"/>
      <c r="AW6369" s="75"/>
      <c r="AX6369" s="75"/>
      <c r="AY6369" s="94"/>
      <c r="AZ6369" s="75"/>
      <c r="BA6369" s="75"/>
    </row>
    <row r="6370" spans="48:53">
      <c r="AV6370" s="203"/>
      <c r="AW6370" s="75"/>
      <c r="AX6370" s="75"/>
      <c r="AY6370" s="94"/>
      <c r="AZ6370" s="75"/>
      <c r="BA6370" s="75"/>
    </row>
    <row r="6371" spans="48:53">
      <c r="AV6371" s="203"/>
      <c r="AW6371" s="75"/>
      <c r="AX6371" s="75"/>
      <c r="AY6371" s="94"/>
      <c r="AZ6371" s="75"/>
      <c r="BA6371" s="75"/>
    </row>
    <row r="6372" spans="48:53">
      <c r="AV6372" s="203"/>
      <c r="AW6372" s="75"/>
      <c r="AX6372" s="75"/>
      <c r="AY6372" s="94"/>
      <c r="AZ6372" s="75"/>
      <c r="BA6372" s="75"/>
    </row>
    <row r="6373" spans="48:53">
      <c r="AV6373" s="203"/>
      <c r="AW6373" s="75"/>
      <c r="AX6373" s="75"/>
      <c r="AY6373" s="94"/>
      <c r="AZ6373" s="75"/>
      <c r="BA6373" s="75"/>
    </row>
    <row r="6374" spans="48:53">
      <c r="AV6374" s="203"/>
      <c r="AW6374" s="75"/>
      <c r="AX6374" s="75"/>
      <c r="AY6374" s="94"/>
      <c r="AZ6374" s="75"/>
      <c r="BA6374" s="75"/>
    </row>
    <row r="6375" spans="48:53">
      <c r="AV6375" s="203"/>
      <c r="AW6375" s="75"/>
      <c r="AX6375" s="75"/>
      <c r="AY6375" s="94"/>
      <c r="AZ6375" s="75"/>
      <c r="BA6375" s="75"/>
    </row>
    <row r="6376" spans="48:53">
      <c r="AV6376" s="203"/>
      <c r="AW6376" s="75"/>
      <c r="AX6376" s="75"/>
      <c r="AY6376" s="94"/>
      <c r="AZ6376" s="75"/>
      <c r="BA6376" s="75"/>
    </row>
    <row r="6377" spans="48:53">
      <c r="AV6377" s="203"/>
      <c r="AW6377" s="75"/>
      <c r="AX6377" s="75"/>
      <c r="AY6377" s="94"/>
      <c r="AZ6377" s="75"/>
      <c r="BA6377" s="75"/>
    </row>
    <row r="6378" spans="48:53">
      <c r="AV6378" s="203"/>
      <c r="AW6378" s="75"/>
      <c r="AX6378" s="75"/>
      <c r="AY6378" s="94"/>
      <c r="AZ6378" s="75"/>
      <c r="BA6378" s="75"/>
    </row>
    <row r="6379" spans="48:53">
      <c r="AV6379" s="203"/>
      <c r="AW6379" s="75"/>
      <c r="AX6379" s="75"/>
      <c r="AY6379" s="94"/>
      <c r="AZ6379" s="75"/>
      <c r="BA6379" s="75"/>
    </row>
    <row r="6380" spans="48:53">
      <c r="AV6380" s="203"/>
      <c r="AW6380" s="75"/>
      <c r="AX6380" s="75"/>
      <c r="AY6380" s="94"/>
      <c r="AZ6380" s="75"/>
      <c r="BA6380" s="75"/>
    </row>
    <row r="6381" spans="48:53">
      <c r="AV6381" s="203"/>
      <c r="AW6381" s="75"/>
      <c r="AX6381" s="75"/>
      <c r="AY6381" s="94"/>
      <c r="AZ6381" s="75"/>
      <c r="BA6381" s="75"/>
    </row>
    <row r="6382" spans="48:53">
      <c r="AV6382" s="203"/>
      <c r="AW6382" s="75"/>
      <c r="AX6382" s="75"/>
      <c r="AY6382" s="94"/>
      <c r="AZ6382" s="75"/>
      <c r="BA6382" s="75"/>
    </row>
    <row r="6383" spans="48:53">
      <c r="AV6383" s="203"/>
      <c r="AW6383" s="75"/>
      <c r="AX6383" s="75"/>
      <c r="AY6383" s="94"/>
      <c r="AZ6383" s="75"/>
      <c r="BA6383" s="75"/>
    </row>
    <row r="6384" spans="48:53">
      <c r="AV6384" s="203"/>
      <c r="AW6384" s="75"/>
      <c r="AX6384" s="75"/>
      <c r="AY6384" s="94"/>
      <c r="AZ6384" s="75"/>
      <c r="BA6384" s="75"/>
    </row>
    <row r="6385" spans="48:53">
      <c r="AV6385" s="203"/>
      <c r="AW6385" s="75"/>
      <c r="AX6385" s="75"/>
      <c r="AY6385" s="94"/>
      <c r="AZ6385" s="75"/>
      <c r="BA6385" s="75"/>
    </row>
    <row r="6386" spans="48:53">
      <c r="AV6386" s="203"/>
      <c r="AW6386" s="75"/>
      <c r="AX6386" s="75"/>
      <c r="AY6386" s="94"/>
      <c r="AZ6386" s="75"/>
      <c r="BA6386" s="75"/>
    </row>
    <row r="6387" spans="48:53">
      <c r="AV6387" s="203"/>
      <c r="AW6387" s="75"/>
      <c r="AX6387" s="75"/>
      <c r="AY6387" s="94"/>
      <c r="AZ6387" s="75"/>
      <c r="BA6387" s="75"/>
    </row>
    <row r="6388" spans="48:53">
      <c r="AV6388" s="203"/>
      <c r="AW6388" s="75"/>
      <c r="AX6388" s="75"/>
      <c r="AY6388" s="94"/>
      <c r="AZ6388" s="75"/>
      <c r="BA6388" s="75"/>
    </row>
    <row r="6389" spans="48:53">
      <c r="AV6389" s="203"/>
      <c r="AW6389" s="75"/>
      <c r="AX6389" s="75"/>
      <c r="AY6389" s="94"/>
      <c r="AZ6389" s="75"/>
      <c r="BA6389" s="75"/>
    </row>
    <row r="6390" spans="48:53">
      <c r="AV6390" s="203"/>
      <c r="AW6390" s="75"/>
      <c r="AX6390" s="75"/>
      <c r="AY6390" s="94"/>
      <c r="AZ6390" s="75"/>
      <c r="BA6390" s="75"/>
    </row>
    <row r="6391" spans="48:53">
      <c r="AV6391" s="203"/>
      <c r="AW6391" s="75"/>
      <c r="AX6391" s="75"/>
      <c r="AY6391" s="94"/>
      <c r="AZ6391" s="75"/>
      <c r="BA6391" s="75"/>
    </row>
    <row r="6392" spans="48:53">
      <c r="AV6392" s="203"/>
      <c r="AW6392" s="75"/>
      <c r="AX6392" s="75"/>
      <c r="AY6392" s="94"/>
      <c r="AZ6392" s="75"/>
      <c r="BA6392" s="75"/>
    </row>
    <row r="6393" spans="48:53">
      <c r="AV6393" s="203"/>
      <c r="AW6393" s="75"/>
      <c r="AX6393" s="75"/>
      <c r="AY6393" s="94"/>
      <c r="AZ6393" s="75"/>
      <c r="BA6393" s="75"/>
    </row>
    <row r="6394" spans="48:53">
      <c r="AV6394" s="203"/>
      <c r="AW6394" s="75"/>
      <c r="AX6394" s="75"/>
      <c r="AY6394" s="94"/>
      <c r="AZ6394" s="75"/>
      <c r="BA6394" s="75"/>
    </row>
    <row r="6395" spans="48:53">
      <c r="AV6395" s="203"/>
      <c r="AW6395" s="75"/>
      <c r="AX6395" s="75"/>
      <c r="AY6395" s="94"/>
      <c r="AZ6395" s="75"/>
      <c r="BA6395" s="75"/>
    </row>
    <row r="6396" spans="48:53">
      <c r="AV6396" s="203"/>
      <c r="AW6396" s="75"/>
      <c r="AX6396" s="75"/>
      <c r="AY6396" s="94"/>
      <c r="AZ6396" s="75"/>
      <c r="BA6396" s="75"/>
    </row>
    <row r="6397" spans="48:53">
      <c r="AV6397" s="203"/>
      <c r="AW6397" s="75"/>
      <c r="AX6397" s="75"/>
      <c r="AY6397" s="94"/>
      <c r="AZ6397" s="75"/>
      <c r="BA6397" s="75"/>
    </row>
    <row r="6398" spans="48:53">
      <c r="AV6398" s="203"/>
      <c r="AW6398" s="75"/>
      <c r="AX6398" s="75"/>
      <c r="AY6398" s="94"/>
      <c r="AZ6398" s="75"/>
      <c r="BA6398" s="75"/>
    </row>
    <row r="6399" spans="48:53">
      <c r="AV6399" s="203"/>
      <c r="AW6399" s="75"/>
      <c r="AX6399" s="75"/>
      <c r="AY6399" s="94"/>
      <c r="AZ6399" s="75"/>
      <c r="BA6399" s="75"/>
    </row>
    <row r="6400" spans="48:53">
      <c r="AV6400" s="203"/>
      <c r="AW6400" s="75"/>
      <c r="AX6400" s="75"/>
      <c r="AY6400" s="94"/>
      <c r="AZ6400" s="75"/>
      <c r="BA6400" s="75"/>
    </row>
    <row r="6401" spans="48:53">
      <c r="AV6401" s="203"/>
      <c r="AW6401" s="75"/>
      <c r="AX6401" s="75"/>
      <c r="AY6401" s="94"/>
      <c r="AZ6401" s="75"/>
      <c r="BA6401" s="75"/>
    </row>
    <row r="6402" spans="48:53">
      <c r="AV6402" s="203"/>
      <c r="AW6402" s="75"/>
      <c r="AX6402" s="75"/>
      <c r="AY6402" s="94"/>
      <c r="AZ6402" s="75"/>
      <c r="BA6402" s="75"/>
    </row>
    <row r="6403" spans="48:53">
      <c r="AV6403" s="203"/>
      <c r="AW6403" s="75"/>
      <c r="AX6403" s="75"/>
      <c r="AY6403" s="94"/>
      <c r="AZ6403" s="75"/>
      <c r="BA6403" s="75"/>
    </row>
    <row r="6404" spans="48:53">
      <c r="AV6404" s="203"/>
      <c r="AW6404" s="75"/>
      <c r="AX6404" s="75"/>
      <c r="AY6404" s="94"/>
      <c r="AZ6404" s="75"/>
      <c r="BA6404" s="75"/>
    </row>
    <row r="6405" spans="48:53">
      <c r="AV6405" s="203"/>
      <c r="AW6405" s="75"/>
      <c r="AX6405" s="75"/>
      <c r="AY6405" s="94"/>
      <c r="AZ6405" s="75"/>
      <c r="BA6405" s="75"/>
    </row>
    <row r="6406" spans="48:53">
      <c r="AV6406" s="203"/>
      <c r="AW6406" s="75"/>
      <c r="AX6406" s="75"/>
      <c r="AY6406" s="94"/>
      <c r="AZ6406" s="75"/>
      <c r="BA6406" s="75"/>
    </row>
    <row r="6407" spans="48:53">
      <c r="AV6407" s="203"/>
      <c r="AW6407" s="75"/>
      <c r="AX6407" s="75"/>
      <c r="AY6407" s="94"/>
      <c r="AZ6407" s="75"/>
      <c r="BA6407" s="75"/>
    </row>
    <row r="6408" spans="48:53">
      <c r="AV6408" s="203"/>
      <c r="AW6408" s="75"/>
      <c r="AX6408" s="75"/>
      <c r="AY6408" s="94"/>
      <c r="AZ6408" s="75"/>
      <c r="BA6408" s="75"/>
    </row>
    <row r="6409" spans="48:53">
      <c r="AV6409" s="203"/>
      <c r="AW6409" s="75"/>
      <c r="AX6409" s="75"/>
      <c r="AY6409" s="94"/>
      <c r="AZ6409" s="75"/>
      <c r="BA6409" s="75"/>
    </row>
    <row r="6410" spans="48:53">
      <c r="AV6410" s="203"/>
      <c r="AW6410" s="75"/>
      <c r="AX6410" s="75"/>
      <c r="AY6410" s="94"/>
      <c r="AZ6410" s="75"/>
      <c r="BA6410" s="75"/>
    </row>
    <row r="6411" spans="48:53">
      <c r="AV6411" s="203"/>
      <c r="AW6411" s="75"/>
      <c r="AX6411" s="75"/>
      <c r="AY6411" s="94"/>
      <c r="AZ6411" s="75"/>
      <c r="BA6411" s="75"/>
    </row>
    <row r="6412" spans="48:53">
      <c r="AV6412" s="203"/>
      <c r="AW6412" s="75"/>
      <c r="AX6412" s="75"/>
      <c r="AY6412" s="94"/>
      <c r="AZ6412" s="75"/>
      <c r="BA6412" s="75"/>
    </row>
    <row r="6413" spans="48:53">
      <c r="AV6413" s="203"/>
      <c r="AW6413" s="75"/>
      <c r="AX6413" s="75"/>
      <c r="AY6413" s="94"/>
      <c r="AZ6413" s="75"/>
      <c r="BA6413" s="75"/>
    </row>
    <row r="6414" spans="48:53">
      <c r="AV6414" s="203"/>
      <c r="AW6414" s="75"/>
      <c r="AX6414" s="75"/>
      <c r="AY6414" s="94"/>
      <c r="AZ6414" s="75"/>
      <c r="BA6414" s="75"/>
    </row>
    <row r="6415" spans="48:53">
      <c r="AV6415" s="203"/>
      <c r="AW6415" s="75"/>
      <c r="AX6415" s="75"/>
      <c r="AY6415" s="94"/>
      <c r="AZ6415" s="75"/>
      <c r="BA6415" s="75"/>
    </row>
    <row r="6416" spans="48:53">
      <c r="AV6416" s="203"/>
      <c r="AW6416" s="75"/>
      <c r="AX6416" s="75"/>
      <c r="AY6416" s="94"/>
      <c r="AZ6416" s="75"/>
      <c r="BA6416" s="75"/>
    </row>
    <row r="6417" spans="48:53">
      <c r="AV6417" s="203"/>
      <c r="AW6417" s="75"/>
      <c r="AX6417" s="75"/>
      <c r="AY6417" s="94"/>
      <c r="AZ6417" s="75"/>
      <c r="BA6417" s="75"/>
    </row>
    <row r="6418" spans="48:53">
      <c r="AV6418" s="203"/>
      <c r="AW6418" s="75"/>
      <c r="AX6418" s="75"/>
      <c r="AY6418" s="94"/>
      <c r="AZ6418" s="75"/>
      <c r="BA6418" s="75"/>
    </row>
    <row r="6419" spans="48:53">
      <c r="AV6419" s="203"/>
      <c r="AW6419" s="75"/>
      <c r="AX6419" s="75"/>
      <c r="AY6419" s="94"/>
      <c r="AZ6419" s="75"/>
      <c r="BA6419" s="75"/>
    </row>
    <row r="6420" spans="48:53">
      <c r="AV6420" s="203"/>
      <c r="AW6420" s="75"/>
      <c r="AX6420" s="75"/>
      <c r="AY6420" s="94"/>
      <c r="AZ6420" s="75"/>
      <c r="BA6420" s="75"/>
    </row>
    <row r="6421" spans="48:53">
      <c r="AV6421" s="203"/>
      <c r="AW6421" s="75"/>
      <c r="AX6421" s="75"/>
      <c r="AY6421" s="94"/>
      <c r="AZ6421" s="75"/>
      <c r="BA6421" s="75"/>
    </row>
    <row r="6422" spans="48:53">
      <c r="AV6422" s="203"/>
      <c r="AW6422" s="75"/>
      <c r="AX6422" s="75"/>
      <c r="AY6422" s="94"/>
      <c r="AZ6422" s="75"/>
      <c r="BA6422" s="75"/>
    </row>
    <row r="6423" spans="48:53">
      <c r="AV6423" s="203"/>
      <c r="AW6423" s="75"/>
      <c r="AX6423" s="75"/>
      <c r="AY6423" s="94"/>
      <c r="AZ6423" s="75"/>
      <c r="BA6423" s="75"/>
    </row>
    <row r="6424" spans="48:53">
      <c r="AV6424" s="203"/>
      <c r="AW6424" s="75"/>
      <c r="AX6424" s="75"/>
      <c r="AY6424" s="94"/>
      <c r="AZ6424" s="75"/>
      <c r="BA6424" s="75"/>
    </row>
    <row r="6425" spans="48:53">
      <c r="AV6425" s="203"/>
      <c r="AW6425" s="75"/>
      <c r="AX6425" s="75"/>
      <c r="AY6425" s="94"/>
      <c r="AZ6425" s="75"/>
      <c r="BA6425" s="75"/>
    </row>
    <row r="6426" spans="48:53">
      <c r="AV6426" s="203"/>
      <c r="AW6426" s="75"/>
      <c r="AX6426" s="75"/>
      <c r="AY6426" s="94"/>
      <c r="AZ6426" s="75"/>
      <c r="BA6426" s="75"/>
    </row>
    <row r="6427" spans="48:53">
      <c r="AV6427" s="203"/>
      <c r="AW6427" s="75"/>
      <c r="AX6427" s="75"/>
      <c r="AY6427" s="94"/>
      <c r="AZ6427" s="75"/>
      <c r="BA6427" s="75"/>
    </row>
    <row r="6428" spans="48:53">
      <c r="AV6428" s="203"/>
      <c r="AW6428" s="75"/>
      <c r="AX6428" s="75"/>
      <c r="AY6428" s="94"/>
      <c r="AZ6428" s="75"/>
      <c r="BA6428" s="75"/>
    </row>
    <row r="6429" spans="48:53">
      <c r="AV6429" s="203"/>
      <c r="AW6429" s="75"/>
      <c r="AX6429" s="75"/>
      <c r="AY6429" s="94"/>
      <c r="AZ6429" s="75"/>
      <c r="BA6429" s="75"/>
    </row>
    <row r="6430" spans="48:53">
      <c r="AV6430" s="203"/>
      <c r="AW6430" s="75"/>
      <c r="AX6430" s="75"/>
      <c r="AY6430" s="94"/>
      <c r="AZ6430" s="75"/>
      <c r="BA6430" s="75"/>
    </row>
    <row r="6431" spans="48:53">
      <c r="AV6431" s="203"/>
      <c r="AW6431" s="75"/>
      <c r="AX6431" s="75"/>
      <c r="AY6431" s="94"/>
      <c r="AZ6431" s="75"/>
      <c r="BA6431" s="75"/>
    </row>
    <row r="6432" spans="48:53">
      <c r="AV6432" s="203"/>
      <c r="AW6432" s="75"/>
      <c r="AX6432" s="75"/>
      <c r="AY6432" s="94"/>
      <c r="AZ6432" s="75"/>
      <c r="BA6432" s="75"/>
    </row>
    <row r="6433" spans="48:53">
      <c r="AV6433" s="203"/>
      <c r="AW6433" s="75"/>
      <c r="AX6433" s="75"/>
      <c r="AY6433" s="94"/>
      <c r="AZ6433" s="75"/>
      <c r="BA6433" s="75"/>
    </row>
    <row r="6434" spans="48:53">
      <c r="AV6434" s="203"/>
      <c r="AW6434" s="75"/>
      <c r="AX6434" s="75"/>
      <c r="AY6434" s="94"/>
      <c r="AZ6434" s="75"/>
      <c r="BA6434" s="75"/>
    </row>
    <row r="6435" spans="48:53">
      <c r="AV6435" s="203"/>
      <c r="AW6435" s="75"/>
      <c r="AX6435" s="75"/>
      <c r="AY6435" s="94"/>
      <c r="AZ6435" s="75"/>
      <c r="BA6435" s="75"/>
    </row>
    <row r="6436" spans="48:53">
      <c r="AV6436" s="203"/>
      <c r="AW6436" s="75"/>
      <c r="AX6436" s="75"/>
      <c r="AY6436" s="94"/>
      <c r="AZ6436" s="75"/>
      <c r="BA6436" s="75"/>
    </row>
    <row r="6437" spans="48:53">
      <c r="AV6437" s="203"/>
      <c r="AW6437" s="75"/>
      <c r="AX6437" s="75"/>
      <c r="AY6437" s="94"/>
      <c r="AZ6437" s="75"/>
      <c r="BA6437" s="75"/>
    </row>
    <row r="6438" spans="48:53">
      <c r="AV6438" s="203"/>
      <c r="AW6438" s="75"/>
      <c r="AX6438" s="75"/>
      <c r="AY6438" s="94"/>
      <c r="AZ6438" s="75"/>
      <c r="BA6438" s="75"/>
    </row>
    <row r="6439" spans="48:53">
      <c r="AV6439" s="203"/>
      <c r="AW6439" s="75"/>
      <c r="AX6439" s="75"/>
      <c r="AY6439" s="94"/>
      <c r="AZ6439" s="75"/>
      <c r="BA6439" s="75"/>
    </row>
    <row r="6440" spans="48:53">
      <c r="AV6440" s="203"/>
      <c r="AW6440" s="75"/>
      <c r="AX6440" s="75"/>
      <c r="AY6440" s="94"/>
      <c r="AZ6440" s="75"/>
      <c r="BA6440" s="75"/>
    </row>
    <row r="6441" spans="48:53">
      <c r="AV6441" s="203"/>
      <c r="AW6441" s="75"/>
      <c r="AX6441" s="75"/>
      <c r="AY6441" s="94"/>
      <c r="AZ6441" s="75"/>
      <c r="BA6441" s="75"/>
    </row>
    <row r="6442" spans="48:53">
      <c r="AV6442" s="203"/>
      <c r="AW6442" s="75"/>
      <c r="AX6442" s="75"/>
      <c r="AY6442" s="94"/>
      <c r="AZ6442" s="75"/>
      <c r="BA6442" s="75"/>
    </row>
    <row r="6443" spans="48:53">
      <c r="AV6443" s="203"/>
      <c r="AW6443" s="75"/>
      <c r="AX6443" s="75"/>
      <c r="AY6443" s="94"/>
      <c r="AZ6443" s="75"/>
      <c r="BA6443" s="75"/>
    </row>
    <row r="6444" spans="48:53">
      <c r="AV6444" s="203"/>
      <c r="AW6444" s="75"/>
      <c r="AX6444" s="75"/>
      <c r="AY6444" s="94"/>
      <c r="AZ6444" s="75"/>
      <c r="BA6444" s="75"/>
    </row>
    <row r="6445" spans="48:53">
      <c r="AV6445" s="203"/>
      <c r="AW6445" s="75"/>
      <c r="AX6445" s="75"/>
      <c r="AY6445" s="94"/>
      <c r="AZ6445" s="75"/>
      <c r="BA6445" s="75"/>
    </row>
    <row r="6446" spans="48:53">
      <c r="AV6446" s="203"/>
      <c r="AW6446" s="75"/>
      <c r="AX6446" s="75"/>
      <c r="AY6446" s="94"/>
      <c r="AZ6446" s="75"/>
      <c r="BA6446" s="75"/>
    </row>
    <row r="6447" spans="48:53">
      <c r="AV6447" s="203"/>
      <c r="AW6447" s="75"/>
      <c r="AX6447" s="75"/>
      <c r="AY6447" s="94"/>
      <c r="AZ6447" s="75"/>
      <c r="BA6447" s="75"/>
    </row>
    <row r="6448" spans="48:53">
      <c r="AV6448" s="203"/>
      <c r="AW6448" s="75"/>
      <c r="AX6448" s="75"/>
      <c r="AY6448" s="94"/>
      <c r="AZ6448" s="75"/>
      <c r="BA6448" s="75"/>
    </row>
    <row r="6449" spans="48:53">
      <c r="AV6449" s="203"/>
      <c r="AW6449" s="75"/>
      <c r="AX6449" s="75"/>
      <c r="AY6449" s="94"/>
      <c r="AZ6449" s="75"/>
      <c r="BA6449" s="75"/>
    </row>
    <row r="6450" spans="48:53">
      <c r="AV6450" s="203"/>
      <c r="AW6450" s="75"/>
      <c r="AX6450" s="75"/>
      <c r="AY6450" s="94"/>
      <c r="AZ6450" s="75"/>
      <c r="BA6450" s="75"/>
    </row>
    <row r="6451" spans="48:53">
      <c r="AV6451" s="203"/>
      <c r="AW6451" s="75"/>
      <c r="AX6451" s="75"/>
      <c r="AY6451" s="94"/>
      <c r="AZ6451" s="75"/>
      <c r="BA6451" s="75"/>
    </row>
    <row r="6452" spans="48:53">
      <c r="AV6452" s="203"/>
      <c r="AW6452" s="75"/>
      <c r="AX6452" s="75"/>
      <c r="AY6452" s="94"/>
      <c r="AZ6452" s="75"/>
      <c r="BA6452" s="75"/>
    </row>
    <row r="6453" spans="48:53">
      <c r="AV6453" s="203"/>
      <c r="AW6453" s="75"/>
      <c r="AX6453" s="75"/>
      <c r="AY6453" s="94"/>
      <c r="AZ6453" s="75"/>
      <c r="BA6453" s="75"/>
    </row>
    <row r="6454" spans="48:53">
      <c r="AV6454" s="203"/>
      <c r="AW6454" s="75"/>
      <c r="AX6454" s="75"/>
      <c r="AY6454" s="94"/>
      <c r="AZ6454" s="75"/>
      <c r="BA6454" s="75"/>
    </row>
    <row r="6455" spans="48:53">
      <c r="AV6455" s="203"/>
      <c r="AW6455" s="75"/>
      <c r="AX6455" s="75"/>
      <c r="AY6455" s="94"/>
      <c r="AZ6455" s="75"/>
      <c r="BA6455" s="75"/>
    </row>
    <row r="6456" spans="48:53">
      <c r="AV6456" s="203"/>
      <c r="AW6456" s="75"/>
      <c r="AX6456" s="75"/>
      <c r="AY6456" s="94"/>
      <c r="AZ6456" s="75"/>
      <c r="BA6456" s="75"/>
    </row>
    <row r="6457" spans="48:53">
      <c r="AV6457" s="203"/>
      <c r="AW6457" s="75"/>
      <c r="AX6457" s="75"/>
      <c r="AY6457" s="94"/>
      <c r="AZ6457" s="75"/>
      <c r="BA6457" s="75"/>
    </row>
    <row r="6458" spans="48:53">
      <c r="AV6458" s="203"/>
      <c r="AW6458" s="75"/>
      <c r="AX6458" s="75"/>
      <c r="AY6458" s="94"/>
      <c r="AZ6458" s="75"/>
      <c r="BA6458" s="75"/>
    </row>
    <row r="6459" spans="48:53">
      <c r="AV6459" s="203"/>
      <c r="AW6459" s="75"/>
      <c r="AX6459" s="75"/>
      <c r="AY6459" s="94"/>
      <c r="AZ6459" s="75"/>
      <c r="BA6459" s="75"/>
    </row>
    <row r="6460" spans="48:53">
      <c r="AV6460" s="203"/>
      <c r="AW6460" s="75"/>
      <c r="AX6460" s="75"/>
      <c r="AY6460" s="94"/>
      <c r="AZ6460" s="75"/>
      <c r="BA6460" s="75"/>
    </row>
    <row r="6461" spans="48:53">
      <c r="AV6461" s="203"/>
      <c r="AW6461" s="75"/>
      <c r="AX6461" s="75"/>
      <c r="AY6461" s="94"/>
      <c r="AZ6461" s="75"/>
      <c r="BA6461" s="75"/>
    </row>
    <row r="6462" spans="48:53">
      <c r="AV6462" s="203"/>
      <c r="AW6462" s="75"/>
      <c r="AX6462" s="75"/>
      <c r="AY6462" s="94"/>
      <c r="AZ6462" s="75"/>
      <c r="BA6462" s="75"/>
    </row>
    <row r="6463" spans="48:53">
      <c r="AV6463" s="203"/>
      <c r="AW6463" s="75"/>
      <c r="AX6463" s="75"/>
      <c r="AY6463" s="94"/>
      <c r="AZ6463" s="75"/>
      <c r="BA6463" s="75"/>
    </row>
    <row r="6464" spans="48:53">
      <c r="AV6464" s="203"/>
      <c r="AW6464" s="75"/>
      <c r="AX6464" s="75"/>
      <c r="AY6464" s="94"/>
      <c r="AZ6464" s="75"/>
      <c r="BA6464" s="75"/>
    </row>
    <row r="6465" spans="48:53">
      <c r="AV6465" s="203"/>
      <c r="AW6465" s="75"/>
      <c r="AX6465" s="75"/>
      <c r="AY6465" s="94"/>
      <c r="AZ6465" s="75"/>
      <c r="BA6465" s="75"/>
    </row>
    <row r="6466" spans="48:53">
      <c r="AV6466" s="203"/>
      <c r="AW6466" s="75"/>
      <c r="AX6466" s="75"/>
      <c r="AY6466" s="94"/>
      <c r="AZ6466" s="75"/>
      <c r="BA6466" s="75"/>
    </row>
    <row r="6467" spans="48:53">
      <c r="AV6467" s="203"/>
      <c r="AW6467" s="75"/>
      <c r="AX6467" s="75"/>
      <c r="AY6467" s="94"/>
      <c r="AZ6467" s="75"/>
      <c r="BA6467" s="75"/>
    </row>
    <row r="6468" spans="48:53">
      <c r="AV6468" s="203"/>
      <c r="AW6468" s="75"/>
      <c r="AX6468" s="75"/>
      <c r="AY6468" s="94"/>
      <c r="AZ6468" s="75"/>
      <c r="BA6468" s="75"/>
    </row>
    <row r="6469" spans="48:53">
      <c r="AV6469" s="203"/>
      <c r="AW6469" s="75"/>
      <c r="AX6469" s="75"/>
      <c r="AY6469" s="94"/>
      <c r="AZ6469" s="75"/>
      <c r="BA6469" s="75"/>
    </row>
    <row r="6470" spans="48:53">
      <c r="AV6470" s="203"/>
      <c r="AW6470" s="75"/>
      <c r="AX6470" s="75"/>
      <c r="AY6470" s="94"/>
      <c r="AZ6470" s="75"/>
      <c r="BA6470" s="75"/>
    </row>
    <row r="6471" spans="48:53">
      <c r="AV6471" s="203"/>
      <c r="AW6471" s="75"/>
      <c r="AX6471" s="75"/>
      <c r="AY6471" s="94"/>
      <c r="AZ6471" s="75"/>
      <c r="BA6471" s="75"/>
    </row>
    <row r="6472" spans="48:53">
      <c r="AV6472" s="203"/>
      <c r="AW6472" s="75"/>
      <c r="AX6472" s="75"/>
      <c r="AY6472" s="94"/>
      <c r="AZ6472" s="75"/>
      <c r="BA6472" s="75"/>
    </row>
    <row r="6473" spans="48:53">
      <c r="AV6473" s="203"/>
      <c r="AW6473" s="75"/>
      <c r="AX6473" s="75"/>
      <c r="AY6473" s="94"/>
      <c r="AZ6473" s="75"/>
      <c r="BA6473" s="75"/>
    </row>
    <row r="6474" spans="48:53">
      <c r="AV6474" s="203"/>
      <c r="AW6474" s="75"/>
      <c r="AX6474" s="75"/>
      <c r="AY6474" s="94"/>
      <c r="AZ6474" s="75"/>
      <c r="BA6474" s="75"/>
    </row>
    <row r="6475" spans="48:53">
      <c r="AV6475" s="203"/>
      <c r="AW6475" s="75"/>
      <c r="AX6475" s="75"/>
      <c r="AY6475" s="94"/>
      <c r="AZ6475" s="75"/>
      <c r="BA6475" s="75"/>
    </row>
    <row r="6476" spans="48:53">
      <c r="AV6476" s="203"/>
      <c r="AW6476" s="75"/>
      <c r="AX6476" s="75"/>
      <c r="AY6476" s="94"/>
      <c r="AZ6476" s="75"/>
      <c r="BA6476" s="75"/>
    </row>
    <row r="6477" spans="48:53">
      <c r="AV6477" s="203"/>
      <c r="AW6477" s="75"/>
      <c r="AX6477" s="75"/>
      <c r="AY6477" s="94"/>
      <c r="AZ6477" s="75"/>
      <c r="BA6477" s="75"/>
    </row>
    <row r="6478" spans="48:53">
      <c r="AV6478" s="203"/>
      <c r="AW6478" s="75"/>
      <c r="AX6478" s="75"/>
      <c r="AY6478" s="94"/>
      <c r="AZ6478" s="75"/>
      <c r="BA6478" s="75"/>
    </row>
    <row r="6479" spans="48:53">
      <c r="AV6479" s="203"/>
      <c r="AW6479" s="75"/>
      <c r="AX6479" s="75"/>
      <c r="AY6479" s="94"/>
      <c r="AZ6479" s="75"/>
      <c r="BA6479" s="75"/>
    </row>
    <row r="6480" spans="48:53">
      <c r="AV6480" s="203"/>
      <c r="AW6480" s="75"/>
      <c r="AX6480" s="75"/>
      <c r="AY6480" s="94"/>
      <c r="AZ6480" s="75"/>
      <c r="BA6480" s="75"/>
    </row>
    <row r="6481" spans="48:53">
      <c r="AV6481" s="203"/>
      <c r="AW6481" s="75"/>
      <c r="AX6481" s="75"/>
      <c r="AY6481" s="94"/>
      <c r="AZ6481" s="75"/>
      <c r="BA6481" s="75"/>
    </row>
    <row r="6482" spans="48:53">
      <c r="AV6482" s="203"/>
      <c r="AW6482" s="75"/>
      <c r="AX6482" s="75"/>
      <c r="AY6482" s="94"/>
      <c r="AZ6482" s="75"/>
      <c r="BA6482" s="75"/>
    </row>
    <row r="6483" spans="48:53">
      <c r="AV6483" s="203"/>
      <c r="AW6483" s="75"/>
      <c r="AX6483" s="75"/>
      <c r="AY6483" s="94"/>
      <c r="AZ6483" s="75"/>
      <c r="BA6483" s="75"/>
    </row>
    <row r="6484" spans="48:53">
      <c r="AV6484" s="203"/>
      <c r="AW6484" s="75"/>
      <c r="AX6484" s="75"/>
      <c r="AY6484" s="94"/>
      <c r="AZ6484" s="75"/>
      <c r="BA6484" s="75"/>
    </row>
    <row r="6485" spans="48:53">
      <c r="AV6485" s="203"/>
      <c r="AW6485" s="75"/>
      <c r="AX6485" s="75"/>
      <c r="AY6485" s="94"/>
      <c r="AZ6485" s="75"/>
      <c r="BA6485" s="75"/>
    </row>
    <row r="6486" spans="48:53">
      <c r="AV6486" s="203"/>
      <c r="AW6486" s="75"/>
      <c r="AX6486" s="75"/>
      <c r="AY6486" s="94"/>
      <c r="AZ6486" s="75"/>
      <c r="BA6486" s="75"/>
    </row>
    <row r="6487" spans="48:53">
      <c r="AV6487" s="203"/>
      <c r="AW6487" s="75"/>
      <c r="AX6487" s="75"/>
      <c r="AY6487" s="94"/>
      <c r="AZ6487" s="75"/>
      <c r="BA6487" s="75"/>
    </row>
    <row r="6488" spans="48:53">
      <c r="AV6488" s="203"/>
      <c r="AW6488" s="75"/>
      <c r="AX6488" s="75"/>
      <c r="AY6488" s="94"/>
      <c r="AZ6488" s="75"/>
      <c r="BA6488" s="75"/>
    </row>
    <row r="6489" spans="48:53">
      <c r="AV6489" s="203"/>
      <c r="AW6489" s="75"/>
      <c r="AX6489" s="75"/>
      <c r="AY6489" s="94"/>
      <c r="AZ6489" s="75"/>
      <c r="BA6489" s="75"/>
    </row>
    <row r="6490" spans="48:53">
      <c r="AV6490" s="203"/>
      <c r="AW6490" s="75"/>
      <c r="AX6490" s="75"/>
      <c r="AY6490" s="94"/>
      <c r="AZ6490" s="75"/>
      <c r="BA6490" s="75"/>
    </row>
    <row r="6491" spans="48:53">
      <c r="AV6491" s="203"/>
      <c r="AW6491" s="75"/>
      <c r="AX6491" s="75"/>
      <c r="AY6491" s="94"/>
      <c r="AZ6491" s="75"/>
      <c r="BA6491" s="75"/>
    </row>
    <row r="6492" spans="48:53">
      <c r="AV6492" s="203"/>
      <c r="AW6492" s="75"/>
      <c r="AX6492" s="75"/>
      <c r="AY6492" s="94"/>
      <c r="AZ6492" s="75"/>
      <c r="BA6492" s="75"/>
    </row>
    <row r="6493" spans="48:53">
      <c r="AV6493" s="203"/>
      <c r="AW6493" s="75"/>
      <c r="AX6493" s="75"/>
      <c r="AY6493" s="94"/>
      <c r="AZ6493" s="75"/>
      <c r="BA6493" s="75"/>
    </row>
    <row r="6494" spans="48:53">
      <c r="AV6494" s="203"/>
      <c r="AW6494" s="75"/>
      <c r="AX6494" s="75"/>
      <c r="AY6494" s="94"/>
      <c r="AZ6494" s="75"/>
      <c r="BA6494" s="75"/>
    </row>
    <row r="6495" spans="48:53">
      <c r="AV6495" s="203"/>
      <c r="AW6495" s="75"/>
      <c r="AX6495" s="75"/>
      <c r="AY6495" s="94"/>
      <c r="AZ6495" s="75"/>
      <c r="BA6495" s="75"/>
    </row>
    <row r="6496" spans="48:53">
      <c r="AV6496" s="203"/>
      <c r="AW6496" s="75"/>
      <c r="AX6496" s="75"/>
      <c r="AY6496" s="94"/>
      <c r="AZ6496" s="75"/>
      <c r="BA6496" s="75"/>
    </row>
    <row r="6497" spans="48:53">
      <c r="AV6497" s="203"/>
      <c r="AW6497" s="75"/>
      <c r="AX6497" s="75"/>
      <c r="AY6497" s="94"/>
      <c r="AZ6497" s="75"/>
      <c r="BA6497" s="75"/>
    </row>
    <row r="6498" spans="48:53">
      <c r="AV6498" s="203"/>
      <c r="AW6498" s="75"/>
      <c r="AX6498" s="75"/>
      <c r="AY6498" s="94"/>
      <c r="AZ6498" s="75"/>
      <c r="BA6498" s="75"/>
    </row>
    <row r="6499" spans="48:53">
      <c r="AV6499" s="203"/>
      <c r="AW6499" s="75"/>
      <c r="AX6499" s="75"/>
      <c r="AY6499" s="94"/>
      <c r="AZ6499" s="75"/>
      <c r="BA6499" s="75"/>
    </row>
    <row r="6500" spans="48:53">
      <c r="AV6500" s="203"/>
      <c r="AW6500" s="75"/>
      <c r="AX6500" s="75"/>
      <c r="AY6500" s="94"/>
      <c r="AZ6500" s="75"/>
      <c r="BA6500" s="75"/>
    </row>
    <row r="6501" spans="48:53">
      <c r="AV6501" s="203"/>
      <c r="AW6501" s="75"/>
      <c r="AX6501" s="75"/>
      <c r="AY6501" s="94"/>
      <c r="AZ6501" s="75"/>
      <c r="BA6501" s="75"/>
    </row>
    <row r="6502" spans="48:53">
      <c r="AV6502" s="203"/>
      <c r="AW6502" s="75"/>
      <c r="AX6502" s="75"/>
      <c r="AY6502" s="94"/>
      <c r="AZ6502" s="75"/>
      <c r="BA6502" s="75"/>
    </row>
    <row r="6503" spans="48:53">
      <c r="AV6503" s="203"/>
      <c r="AW6503" s="75"/>
      <c r="AX6503" s="75"/>
      <c r="AY6503" s="94"/>
      <c r="AZ6503" s="75"/>
      <c r="BA6503" s="75"/>
    </row>
    <row r="6504" spans="48:53">
      <c r="AV6504" s="203"/>
      <c r="AW6504" s="75"/>
      <c r="AX6504" s="75"/>
      <c r="AY6504" s="94"/>
      <c r="AZ6504" s="75"/>
      <c r="BA6504" s="75"/>
    </row>
    <row r="6505" spans="48:53">
      <c r="AV6505" s="203"/>
      <c r="AW6505" s="75"/>
      <c r="AX6505" s="75"/>
      <c r="AY6505" s="94"/>
      <c r="AZ6505" s="75"/>
      <c r="BA6505" s="75"/>
    </row>
    <row r="6506" spans="48:53">
      <c r="AV6506" s="203"/>
      <c r="AW6506" s="75"/>
      <c r="AX6506" s="75"/>
      <c r="AY6506" s="94"/>
      <c r="AZ6506" s="75"/>
      <c r="BA6506" s="75"/>
    </row>
    <row r="6507" spans="48:53">
      <c r="AV6507" s="203"/>
      <c r="AW6507" s="75"/>
      <c r="AX6507" s="75"/>
      <c r="AY6507" s="94"/>
      <c r="AZ6507" s="75"/>
      <c r="BA6507" s="75"/>
    </row>
    <row r="6508" spans="48:53">
      <c r="AV6508" s="203"/>
      <c r="AW6508" s="75"/>
      <c r="AX6508" s="75"/>
      <c r="AY6508" s="94"/>
      <c r="AZ6508" s="75"/>
      <c r="BA6508" s="75"/>
    </row>
    <row r="6509" spans="48:53">
      <c r="AV6509" s="203"/>
      <c r="AW6509" s="75"/>
      <c r="AX6509" s="75"/>
      <c r="AY6509" s="94"/>
      <c r="AZ6509" s="75"/>
      <c r="BA6509" s="75"/>
    </row>
    <row r="6510" spans="48:53">
      <c r="AV6510" s="203"/>
      <c r="AW6510" s="75"/>
      <c r="AX6510" s="75"/>
      <c r="AY6510" s="94"/>
      <c r="AZ6510" s="75"/>
      <c r="BA6510" s="75"/>
    </row>
    <row r="6511" spans="48:53">
      <c r="AV6511" s="203"/>
      <c r="AW6511" s="75"/>
      <c r="AX6511" s="75"/>
      <c r="AY6511" s="94"/>
      <c r="AZ6511" s="75"/>
      <c r="BA6511" s="75"/>
    </row>
    <row r="6512" spans="48:53">
      <c r="AV6512" s="203"/>
      <c r="AW6512" s="75"/>
      <c r="AX6512" s="75"/>
      <c r="AY6512" s="94"/>
      <c r="AZ6512" s="75"/>
      <c r="BA6512" s="75"/>
    </row>
    <row r="6513" spans="48:53">
      <c r="AV6513" s="203"/>
      <c r="AW6513" s="75"/>
      <c r="AX6513" s="75"/>
      <c r="AY6513" s="94"/>
      <c r="AZ6513" s="75"/>
      <c r="BA6513" s="75"/>
    </row>
    <row r="6514" spans="48:53">
      <c r="AV6514" s="203"/>
      <c r="AW6514" s="75"/>
      <c r="AX6514" s="75"/>
      <c r="AY6514" s="94"/>
      <c r="AZ6514" s="75"/>
      <c r="BA6514" s="75"/>
    </row>
    <row r="6515" spans="48:53">
      <c r="AV6515" s="203"/>
      <c r="AW6515" s="75"/>
      <c r="AX6515" s="75"/>
      <c r="AY6515" s="94"/>
      <c r="AZ6515" s="75"/>
      <c r="BA6515" s="75"/>
    </row>
    <row r="6516" spans="48:53">
      <c r="AV6516" s="203"/>
      <c r="AW6516" s="75"/>
      <c r="AX6516" s="75"/>
      <c r="AY6516" s="94"/>
      <c r="AZ6516" s="75"/>
      <c r="BA6516" s="75"/>
    </row>
    <row r="6517" spans="48:53">
      <c r="AV6517" s="203"/>
      <c r="AW6517" s="75"/>
      <c r="AX6517" s="75"/>
      <c r="AY6517" s="94"/>
      <c r="AZ6517" s="75"/>
      <c r="BA6517" s="75"/>
    </row>
    <row r="6518" spans="48:53">
      <c r="AV6518" s="203"/>
      <c r="AW6518" s="75"/>
      <c r="AX6518" s="75"/>
      <c r="AY6518" s="94"/>
      <c r="AZ6518" s="75"/>
      <c r="BA6518" s="75"/>
    </row>
    <row r="6519" spans="48:53">
      <c r="AV6519" s="203"/>
      <c r="AW6519" s="75"/>
      <c r="AX6519" s="75"/>
      <c r="AY6519" s="94"/>
      <c r="AZ6519" s="75"/>
      <c r="BA6519" s="75"/>
    </row>
    <row r="6520" spans="48:53">
      <c r="AV6520" s="203"/>
      <c r="AW6520" s="75"/>
      <c r="AX6520" s="75"/>
      <c r="AY6520" s="94"/>
      <c r="AZ6520" s="75"/>
      <c r="BA6520" s="75"/>
    </row>
    <row r="6521" spans="48:53">
      <c r="AV6521" s="203"/>
      <c r="AW6521" s="75"/>
      <c r="AX6521" s="75"/>
      <c r="AY6521" s="94"/>
      <c r="AZ6521" s="75"/>
      <c r="BA6521" s="75"/>
    </row>
    <row r="6522" spans="48:53">
      <c r="AV6522" s="203"/>
      <c r="AW6522" s="75"/>
      <c r="AX6522" s="75"/>
      <c r="AY6522" s="94"/>
      <c r="AZ6522" s="75"/>
      <c r="BA6522" s="75"/>
    </row>
    <row r="6523" spans="48:53">
      <c r="AV6523" s="203"/>
      <c r="AW6523" s="75"/>
      <c r="AX6523" s="75"/>
      <c r="AY6523" s="94"/>
      <c r="AZ6523" s="75"/>
      <c r="BA6523" s="75"/>
    </row>
    <row r="6524" spans="48:53">
      <c r="AV6524" s="203"/>
      <c r="AW6524" s="75"/>
      <c r="AX6524" s="75"/>
      <c r="AY6524" s="94"/>
      <c r="AZ6524" s="75"/>
      <c r="BA6524" s="75"/>
    </row>
    <row r="6525" spans="48:53">
      <c r="AV6525" s="203"/>
      <c r="AW6525" s="75"/>
      <c r="AX6525" s="75"/>
      <c r="AY6525" s="94"/>
      <c r="AZ6525" s="75"/>
      <c r="BA6525" s="75"/>
    </row>
    <row r="6526" spans="48:53">
      <c r="AV6526" s="203"/>
      <c r="AW6526" s="75"/>
      <c r="AX6526" s="75"/>
      <c r="AY6526" s="94"/>
      <c r="AZ6526" s="75"/>
      <c r="BA6526" s="75"/>
    </row>
    <row r="6527" spans="48:53">
      <c r="AV6527" s="203"/>
      <c r="AW6527" s="75"/>
      <c r="AX6527" s="75"/>
      <c r="AY6527" s="94"/>
      <c r="AZ6527" s="75"/>
      <c r="BA6527" s="75"/>
    </row>
    <row r="6528" spans="48:53">
      <c r="AV6528" s="203"/>
      <c r="AW6528" s="75"/>
      <c r="AX6528" s="75"/>
      <c r="AY6528" s="94"/>
      <c r="AZ6528" s="75"/>
      <c r="BA6528" s="75"/>
    </row>
    <row r="6529" spans="48:53">
      <c r="AV6529" s="203"/>
      <c r="AW6529" s="75"/>
      <c r="AX6529" s="75"/>
      <c r="AY6529" s="94"/>
      <c r="AZ6529" s="75"/>
      <c r="BA6529" s="75"/>
    </row>
    <row r="6530" spans="48:53">
      <c r="AV6530" s="203"/>
      <c r="AW6530" s="75"/>
      <c r="AX6530" s="75"/>
      <c r="AY6530" s="94"/>
      <c r="AZ6530" s="75"/>
      <c r="BA6530" s="75"/>
    </row>
    <row r="6531" spans="48:53">
      <c r="AV6531" s="203"/>
      <c r="AW6531" s="75"/>
      <c r="AX6531" s="75"/>
      <c r="AY6531" s="94"/>
      <c r="AZ6531" s="75"/>
      <c r="BA6531" s="75"/>
    </row>
    <row r="6532" spans="48:53">
      <c r="AV6532" s="203"/>
      <c r="AW6532" s="75"/>
      <c r="AX6532" s="75"/>
      <c r="AY6532" s="94"/>
      <c r="AZ6532" s="75"/>
      <c r="BA6532" s="75"/>
    </row>
    <row r="6533" spans="48:53">
      <c r="AV6533" s="203"/>
      <c r="AW6533" s="75"/>
      <c r="AX6533" s="75"/>
      <c r="AY6533" s="94"/>
      <c r="AZ6533" s="75"/>
      <c r="BA6533" s="75"/>
    </row>
    <row r="6534" spans="48:53">
      <c r="AV6534" s="203"/>
      <c r="AW6534" s="75"/>
      <c r="AX6534" s="75"/>
      <c r="AY6534" s="94"/>
      <c r="AZ6534" s="75"/>
      <c r="BA6534" s="75"/>
    </row>
    <row r="6535" spans="48:53">
      <c r="AV6535" s="203"/>
      <c r="AW6535" s="75"/>
      <c r="AX6535" s="75"/>
      <c r="AY6535" s="94"/>
      <c r="AZ6535" s="75"/>
      <c r="BA6535" s="75"/>
    </row>
    <row r="6536" spans="48:53">
      <c r="AV6536" s="203"/>
      <c r="AW6536" s="75"/>
      <c r="AX6536" s="75"/>
      <c r="AY6536" s="94"/>
      <c r="AZ6536" s="75"/>
      <c r="BA6536" s="75"/>
    </row>
    <row r="6537" spans="48:53">
      <c r="AV6537" s="203"/>
      <c r="AW6537" s="75"/>
      <c r="AX6537" s="75"/>
      <c r="AY6537" s="94"/>
      <c r="AZ6537" s="75"/>
      <c r="BA6537" s="75"/>
    </row>
    <row r="6538" spans="48:53">
      <c r="AV6538" s="203"/>
      <c r="AW6538" s="75"/>
      <c r="AX6538" s="75"/>
      <c r="AY6538" s="94"/>
      <c r="AZ6538" s="75"/>
      <c r="BA6538" s="75"/>
    </row>
    <row r="6539" spans="48:53">
      <c r="AV6539" s="203"/>
      <c r="AW6539" s="75"/>
      <c r="AX6539" s="75"/>
      <c r="AY6539" s="94"/>
      <c r="AZ6539" s="75"/>
      <c r="BA6539" s="75"/>
    </row>
    <row r="6540" spans="48:53">
      <c r="AV6540" s="203"/>
      <c r="AW6540" s="75"/>
      <c r="AX6540" s="75"/>
      <c r="AY6540" s="94"/>
      <c r="AZ6540" s="75"/>
      <c r="BA6540" s="75"/>
    </row>
    <row r="6541" spans="48:53">
      <c r="AV6541" s="203"/>
      <c r="AW6541" s="75"/>
      <c r="AX6541" s="75"/>
      <c r="AY6541" s="94"/>
      <c r="AZ6541" s="75"/>
      <c r="BA6541" s="75"/>
    </row>
    <row r="6542" spans="48:53">
      <c r="AV6542" s="203"/>
      <c r="AW6542" s="75"/>
      <c r="AX6542" s="75"/>
      <c r="AY6542" s="94"/>
      <c r="AZ6542" s="75"/>
      <c r="BA6542" s="75"/>
    </row>
    <row r="6543" spans="48:53">
      <c r="AV6543" s="203"/>
      <c r="AW6543" s="75"/>
      <c r="AX6543" s="75"/>
      <c r="AY6543" s="94"/>
      <c r="AZ6543" s="75"/>
      <c r="BA6543" s="75"/>
    </row>
    <row r="6544" spans="48:53">
      <c r="AV6544" s="203"/>
      <c r="AW6544" s="75"/>
      <c r="AX6544" s="75"/>
      <c r="AY6544" s="94"/>
      <c r="AZ6544" s="75"/>
      <c r="BA6544" s="75"/>
    </row>
    <row r="6545" spans="48:53">
      <c r="AV6545" s="203"/>
      <c r="AW6545" s="75"/>
      <c r="AX6545" s="75"/>
      <c r="AY6545" s="94"/>
      <c r="AZ6545" s="75"/>
      <c r="BA6545" s="75"/>
    </row>
    <row r="6546" spans="48:53">
      <c r="AV6546" s="203"/>
      <c r="AW6546" s="75"/>
      <c r="AX6546" s="75"/>
      <c r="AY6546" s="94"/>
      <c r="AZ6546" s="75"/>
      <c r="BA6546" s="75"/>
    </row>
    <row r="6547" spans="48:53">
      <c r="AV6547" s="203"/>
      <c r="AW6547" s="75"/>
      <c r="AX6547" s="75"/>
      <c r="AY6547" s="94"/>
      <c r="AZ6547" s="75"/>
      <c r="BA6547" s="75"/>
    </row>
    <row r="6548" spans="48:53">
      <c r="AV6548" s="203"/>
      <c r="AW6548" s="75"/>
      <c r="AX6548" s="75"/>
      <c r="AY6548" s="94"/>
      <c r="AZ6548" s="75"/>
      <c r="BA6548" s="75"/>
    </row>
    <row r="6549" spans="48:53">
      <c r="AV6549" s="203"/>
      <c r="AW6549" s="75"/>
      <c r="AX6549" s="75"/>
      <c r="AY6549" s="94"/>
      <c r="AZ6549" s="75"/>
      <c r="BA6549" s="75"/>
    </row>
    <row r="6550" spans="48:53">
      <c r="AV6550" s="203"/>
      <c r="AW6550" s="75"/>
      <c r="AX6550" s="75"/>
      <c r="AY6550" s="94"/>
      <c r="AZ6550" s="75"/>
      <c r="BA6550" s="75"/>
    </row>
    <row r="6551" spans="48:53">
      <c r="AV6551" s="203"/>
      <c r="AW6551" s="75"/>
      <c r="AX6551" s="75"/>
      <c r="AY6551" s="94"/>
      <c r="AZ6551" s="75"/>
      <c r="BA6551" s="75"/>
    </row>
    <row r="6552" spans="48:53">
      <c r="AV6552" s="203"/>
      <c r="AW6552" s="75"/>
      <c r="AX6552" s="75"/>
      <c r="AY6552" s="94"/>
      <c r="AZ6552" s="75"/>
      <c r="BA6552" s="75"/>
    </row>
    <row r="6553" spans="48:53">
      <c r="AV6553" s="203"/>
      <c r="AW6553" s="75"/>
      <c r="AX6553" s="75"/>
      <c r="AY6553" s="94"/>
      <c r="AZ6553" s="75"/>
      <c r="BA6553" s="75"/>
    </row>
    <row r="6554" spans="48:53">
      <c r="AV6554" s="203"/>
      <c r="AW6554" s="75"/>
      <c r="AX6554" s="75"/>
      <c r="AY6554" s="94"/>
      <c r="AZ6554" s="75"/>
      <c r="BA6554" s="75"/>
    </row>
    <row r="6555" spans="48:53">
      <c r="AV6555" s="203"/>
      <c r="AW6555" s="75"/>
      <c r="AX6555" s="75"/>
      <c r="AY6555" s="94"/>
      <c r="AZ6555" s="75"/>
      <c r="BA6555" s="75"/>
    </row>
    <row r="6556" spans="48:53">
      <c r="AV6556" s="203"/>
      <c r="AW6556" s="75"/>
      <c r="AX6556" s="75"/>
      <c r="AY6556" s="94"/>
      <c r="AZ6556" s="75"/>
      <c r="BA6556" s="75"/>
    </row>
    <row r="6557" spans="48:53">
      <c r="AV6557" s="203"/>
      <c r="AW6557" s="75"/>
      <c r="AX6557" s="75"/>
      <c r="AY6557" s="94"/>
      <c r="AZ6557" s="75"/>
      <c r="BA6557" s="75"/>
    </row>
    <row r="6558" spans="48:53">
      <c r="AV6558" s="203"/>
      <c r="AW6558" s="75"/>
      <c r="AX6558" s="75"/>
      <c r="AY6558" s="94"/>
      <c r="AZ6558" s="75"/>
      <c r="BA6558" s="75"/>
    </row>
    <row r="6559" spans="48:53">
      <c r="AV6559" s="203"/>
      <c r="AW6559" s="75"/>
      <c r="AX6559" s="75"/>
      <c r="AY6559" s="94"/>
      <c r="AZ6559" s="75"/>
      <c r="BA6559" s="75"/>
    </row>
    <row r="6560" spans="48:53">
      <c r="AV6560" s="203"/>
      <c r="AW6560" s="75"/>
      <c r="AX6560" s="75"/>
      <c r="AY6560" s="94"/>
      <c r="AZ6560" s="75"/>
      <c r="BA6560" s="75"/>
    </row>
    <row r="6561" spans="48:53">
      <c r="AV6561" s="203"/>
      <c r="AW6561" s="75"/>
      <c r="AX6561" s="75"/>
      <c r="AY6561" s="94"/>
      <c r="AZ6561" s="75"/>
      <c r="BA6561" s="75"/>
    </row>
    <row r="6562" spans="48:53">
      <c r="AV6562" s="203"/>
      <c r="AW6562" s="75"/>
      <c r="AX6562" s="75"/>
      <c r="AY6562" s="94"/>
      <c r="AZ6562" s="75"/>
      <c r="BA6562" s="75"/>
    </row>
    <row r="6563" spans="48:53">
      <c r="AV6563" s="203"/>
      <c r="AW6563" s="75"/>
      <c r="AX6563" s="75"/>
      <c r="AY6563" s="94"/>
      <c r="AZ6563" s="75"/>
      <c r="BA6563" s="75"/>
    </row>
    <row r="6564" spans="48:53">
      <c r="AV6564" s="203"/>
      <c r="AW6564" s="75"/>
      <c r="AX6564" s="75"/>
      <c r="AY6564" s="94"/>
      <c r="AZ6564" s="75"/>
      <c r="BA6564" s="75"/>
    </row>
    <row r="6565" spans="48:53">
      <c r="AV6565" s="203"/>
      <c r="AW6565" s="75"/>
      <c r="AX6565" s="75"/>
      <c r="AY6565" s="94"/>
      <c r="AZ6565" s="75"/>
      <c r="BA6565" s="75"/>
    </row>
    <row r="6566" spans="48:53">
      <c r="AV6566" s="203"/>
      <c r="AW6566" s="75"/>
      <c r="AX6566" s="75"/>
      <c r="AY6566" s="94"/>
      <c r="AZ6566" s="75"/>
      <c r="BA6566" s="75"/>
    </row>
    <row r="6567" spans="48:53">
      <c r="AV6567" s="203"/>
      <c r="AW6567" s="75"/>
      <c r="AX6567" s="75"/>
      <c r="AY6567" s="94"/>
      <c r="AZ6567" s="75"/>
      <c r="BA6567" s="75"/>
    </row>
    <row r="6568" spans="48:53">
      <c r="AV6568" s="203"/>
      <c r="AW6568" s="75"/>
      <c r="AX6568" s="75"/>
      <c r="AY6568" s="94"/>
      <c r="AZ6568" s="75"/>
      <c r="BA6568" s="75"/>
    </row>
    <row r="6569" spans="48:53">
      <c r="AV6569" s="203"/>
      <c r="AW6569" s="75"/>
      <c r="AX6569" s="75"/>
      <c r="AY6569" s="94"/>
      <c r="AZ6569" s="75"/>
      <c r="BA6569" s="75"/>
    </row>
    <row r="6570" spans="48:53">
      <c r="AV6570" s="203"/>
      <c r="AW6570" s="75"/>
      <c r="AX6570" s="75"/>
      <c r="AY6570" s="94"/>
      <c r="AZ6570" s="75"/>
      <c r="BA6570" s="75"/>
    </row>
    <row r="6571" spans="48:53">
      <c r="AV6571" s="203"/>
      <c r="AW6571" s="75"/>
      <c r="AX6571" s="75"/>
      <c r="AY6571" s="94"/>
      <c r="AZ6571" s="75"/>
      <c r="BA6571" s="75"/>
    </row>
    <row r="6572" spans="48:53">
      <c r="AV6572" s="203"/>
      <c r="AW6572" s="75"/>
      <c r="AX6572" s="75"/>
      <c r="AY6572" s="94"/>
      <c r="AZ6572" s="75"/>
      <c r="BA6572" s="75"/>
    </row>
    <row r="6573" spans="48:53">
      <c r="AV6573" s="203"/>
      <c r="AW6573" s="75"/>
      <c r="AX6573" s="75"/>
      <c r="AY6573" s="94"/>
      <c r="AZ6573" s="75"/>
      <c r="BA6573" s="75"/>
    </row>
    <row r="6574" spans="48:53">
      <c r="AV6574" s="203"/>
      <c r="AW6574" s="75"/>
      <c r="AX6574" s="75"/>
      <c r="AY6574" s="94"/>
      <c r="AZ6574" s="75"/>
      <c r="BA6574" s="75"/>
    </row>
    <row r="6575" spans="48:53">
      <c r="AV6575" s="203"/>
      <c r="AW6575" s="75"/>
      <c r="AX6575" s="75"/>
      <c r="AY6575" s="94"/>
      <c r="AZ6575" s="75"/>
      <c r="BA6575" s="75"/>
    </row>
    <row r="6576" spans="48:53">
      <c r="AV6576" s="203"/>
      <c r="AW6576" s="75"/>
      <c r="AX6576" s="75"/>
      <c r="AY6576" s="94"/>
      <c r="AZ6576" s="75"/>
      <c r="BA6576" s="75"/>
    </row>
    <row r="6577" spans="48:53">
      <c r="AV6577" s="203"/>
      <c r="AW6577" s="75"/>
      <c r="AX6577" s="75"/>
      <c r="AY6577" s="94"/>
      <c r="AZ6577" s="75"/>
      <c r="BA6577" s="75"/>
    </row>
    <row r="6578" spans="48:53">
      <c r="AV6578" s="203"/>
      <c r="AW6578" s="75"/>
      <c r="AX6578" s="75"/>
      <c r="AY6578" s="94"/>
      <c r="AZ6578" s="75"/>
      <c r="BA6578" s="75"/>
    </row>
    <row r="6579" spans="48:53">
      <c r="AV6579" s="203"/>
      <c r="AW6579" s="75"/>
      <c r="AX6579" s="75"/>
      <c r="AY6579" s="94"/>
      <c r="AZ6579" s="75"/>
      <c r="BA6579" s="75"/>
    </row>
    <row r="6580" spans="48:53">
      <c r="AV6580" s="203"/>
      <c r="AW6580" s="75"/>
      <c r="AX6580" s="75"/>
      <c r="AY6580" s="94"/>
      <c r="AZ6580" s="75"/>
      <c r="BA6580" s="75"/>
    </row>
    <row r="6581" spans="48:53">
      <c r="AV6581" s="203"/>
      <c r="AW6581" s="75"/>
      <c r="AX6581" s="75"/>
      <c r="AY6581" s="94"/>
      <c r="AZ6581" s="75"/>
      <c r="BA6581" s="75"/>
    </row>
    <row r="6582" spans="48:53">
      <c r="AV6582" s="203"/>
      <c r="AW6582" s="75"/>
      <c r="AX6582" s="75"/>
      <c r="AY6582" s="94"/>
      <c r="AZ6582" s="75"/>
      <c r="BA6582" s="75"/>
    </row>
    <row r="6583" spans="48:53">
      <c r="AV6583" s="203"/>
      <c r="AW6583" s="75"/>
      <c r="AX6583" s="75"/>
      <c r="AY6583" s="94"/>
      <c r="AZ6583" s="75"/>
      <c r="BA6583" s="75"/>
    </row>
    <row r="6584" spans="48:53">
      <c r="AV6584" s="203"/>
      <c r="AW6584" s="75"/>
      <c r="AX6584" s="75"/>
      <c r="AY6584" s="94"/>
      <c r="AZ6584" s="75"/>
      <c r="BA6584" s="75"/>
    </row>
    <row r="6585" spans="48:53">
      <c r="AV6585" s="203"/>
      <c r="AW6585" s="75"/>
      <c r="AX6585" s="75"/>
      <c r="AY6585" s="94"/>
      <c r="AZ6585" s="75"/>
      <c r="BA6585" s="75"/>
    </row>
    <row r="6586" spans="48:53">
      <c r="AV6586" s="203"/>
      <c r="AW6586" s="75"/>
      <c r="AX6586" s="75"/>
      <c r="AY6586" s="94"/>
      <c r="AZ6586" s="75"/>
      <c r="BA6586" s="75"/>
    </row>
    <row r="6587" spans="48:53">
      <c r="AV6587" s="203"/>
      <c r="AW6587" s="75"/>
      <c r="AX6587" s="75"/>
      <c r="AY6587" s="94"/>
      <c r="AZ6587" s="75"/>
      <c r="BA6587" s="75"/>
    </row>
    <row r="6588" spans="48:53">
      <c r="AV6588" s="203"/>
      <c r="AW6588" s="75"/>
      <c r="AX6588" s="75"/>
      <c r="AY6588" s="94"/>
      <c r="AZ6588" s="75"/>
      <c r="BA6588" s="75"/>
    </row>
    <row r="6589" spans="48:53">
      <c r="AV6589" s="203"/>
      <c r="AW6589" s="75"/>
      <c r="AX6589" s="75"/>
      <c r="AY6589" s="94"/>
      <c r="AZ6589" s="75"/>
      <c r="BA6589" s="75"/>
    </row>
    <row r="6590" spans="48:53">
      <c r="AV6590" s="203"/>
      <c r="AW6590" s="75"/>
      <c r="AX6590" s="75"/>
      <c r="AY6590" s="94"/>
      <c r="AZ6590" s="75"/>
      <c r="BA6590" s="75"/>
    </row>
    <row r="6591" spans="48:53">
      <c r="AV6591" s="203"/>
      <c r="AW6591" s="75"/>
      <c r="AX6591" s="75"/>
      <c r="AY6591" s="94"/>
      <c r="AZ6591" s="75"/>
      <c r="BA6591" s="75"/>
    </row>
    <row r="6592" spans="48:53">
      <c r="AV6592" s="203"/>
      <c r="AW6592" s="75"/>
      <c r="AX6592" s="75"/>
      <c r="AY6592" s="94"/>
      <c r="AZ6592" s="75"/>
      <c r="BA6592" s="75"/>
    </row>
    <row r="6593" spans="48:53">
      <c r="AV6593" s="203"/>
      <c r="AW6593" s="75"/>
      <c r="AX6593" s="75"/>
      <c r="AY6593" s="94"/>
      <c r="AZ6593" s="75"/>
      <c r="BA6593" s="75"/>
    </row>
    <row r="6594" spans="48:53">
      <c r="AV6594" s="203"/>
      <c r="AW6594" s="75"/>
      <c r="AX6594" s="75"/>
      <c r="AY6594" s="94"/>
      <c r="AZ6594" s="75"/>
      <c r="BA6594" s="75"/>
    </row>
    <row r="6595" spans="48:53">
      <c r="AV6595" s="203"/>
      <c r="AW6595" s="75"/>
      <c r="AX6595" s="75"/>
      <c r="AY6595" s="94"/>
      <c r="AZ6595" s="75"/>
      <c r="BA6595" s="75"/>
    </row>
    <row r="6596" spans="48:53">
      <c r="AV6596" s="203"/>
      <c r="AW6596" s="75"/>
      <c r="AX6596" s="75"/>
      <c r="AY6596" s="94"/>
      <c r="AZ6596" s="75"/>
      <c r="BA6596" s="75"/>
    </row>
    <row r="6597" spans="48:53">
      <c r="AV6597" s="203"/>
      <c r="AW6597" s="75"/>
      <c r="AX6597" s="75"/>
      <c r="AY6597" s="94"/>
      <c r="AZ6597" s="75"/>
      <c r="BA6597" s="75"/>
    </row>
    <row r="6598" spans="48:53">
      <c r="AV6598" s="203"/>
      <c r="AW6598" s="75"/>
      <c r="AX6598" s="75"/>
      <c r="AY6598" s="94"/>
      <c r="AZ6598" s="75"/>
      <c r="BA6598" s="75"/>
    </row>
    <row r="6599" spans="48:53">
      <c r="AV6599" s="203"/>
      <c r="AW6599" s="75"/>
      <c r="AX6599" s="75"/>
      <c r="AY6599" s="94"/>
      <c r="AZ6599" s="75"/>
      <c r="BA6599" s="75"/>
    </row>
    <row r="6600" spans="48:53">
      <c r="AV6600" s="203"/>
      <c r="AW6600" s="75"/>
      <c r="AX6600" s="75"/>
      <c r="AY6600" s="94"/>
      <c r="AZ6600" s="75"/>
      <c r="BA6600" s="75"/>
    </row>
    <row r="6601" spans="48:53">
      <c r="AV6601" s="203"/>
      <c r="AW6601" s="75"/>
      <c r="AX6601" s="75"/>
      <c r="AY6601" s="94"/>
      <c r="AZ6601" s="75"/>
      <c r="BA6601" s="75"/>
    </row>
    <row r="6602" spans="48:53">
      <c r="AV6602" s="203"/>
      <c r="AW6602" s="75"/>
      <c r="AX6602" s="75"/>
      <c r="AY6602" s="94"/>
      <c r="AZ6602" s="75"/>
      <c r="BA6602" s="75"/>
    </row>
    <row r="6603" spans="48:53">
      <c r="AV6603" s="203"/>
      <c r="AW6603" s="75"/>
      <c r="AX6603" s="75"/>
      <c r="AY6603" s="94"/>
      <c r="AZ6603" s="75"/>
      <c r="BA6603" s="75"/>
    </row>
    <row r="6604" spans="48:53">
      <c r="AV6604" s="203"/>
      <c r="AW6604" s="75"/>
      <c r="AX6604" s="75"/>
      <c r="AY6604" s="94"/>
      <c r="AZ6604" s="75"/>
      <c r="BA6604" s="75"/>
    </row>
    <row r="6605" spans="48:53">
      <c r="AV6605" s="203"/>
      <c r="AW6605" s="75"/>
      <c r="AX6605" s="75"/>
      <c r="AY6605" s="94"/>
      <c r="AZ6605" s="75"/>
      <c r="BA6605" s="75"/>
    </row>
    <row r="6606" spans="48:53">
      <c r="AV6606" s="203"/>
      <c r="AW6606" s="75"/>
      <c r="AX6606" s="75"/>
      <c r="AY6606" s="94"/>
      <c r="AZ6606" s="75"/>
      <c r="BA6606" s="75"/>
    </row>
    <row r="6607" spans="48:53">
      <c r="AV6607" s="203"/>
      <c r="AW6607" s="75"/>
      <c r="AX6607" s="75"/>
      <c r="AY6607" s="94"/>
      <c r="AZ6607" s="75"/>
      <c r="BA6607" s="75"/>
    </row>
    <row r="6608" spans="48:53">
      <c r="AV6608" s="203"/>
      <c r="AW6608" s="75"/>
      <c r="AX6608" s="75"/>
      <c r="AY6608" s="94"/>
      <c r="AZ6608" s="75"/>
      <c r="BA6608" s="75"/>
    </row>
    <row r="6609" spans="48:53">
      <c r="AV6609" s="203"/>
      <c r="AW6609" s="75"/>
      <c r="AX6609" s="75"/>
      <c r="AY6609" s="94"/>
      <c r="AZ6609" s="75"/>
      <c r="BA6609" s="75"/>
    </row>
    <row r="6610" spans="48:53">
      <c r="AV6610" s="203"/>
      <c r="AW6610" s="75"/>
      <c r="AX6610" s="75"/>
      <c r="AY6610" s="94"/>
      <c r="AZ6610" s="75"/>
      <c r="BA6610" s="75"/>
    </row>
    <row r="6611" spans="48:53">
      <c r="AV6611" s="203"/>
      <c r="AW6611" s="75"/>
      <c r="AX6611" s="75"/>
      <c r="AY6611" s="94"/>
      <c r="AZ6611" s="75"/>
      <c r="BA6611" s="75"/>
    </row>
    <row r="6612" spans="48:53">
      <c r="AV6612" s="203"/>
      <c r="AW6612" s="75"/>
      <c r="AX6612" s="75"/>
      <c r="AY6612" s="94"/>
      <c r="AZ6612" s="75"/>
      <c r="BA6612" s="75"/>
    </row>
    <row r="6613" spans="48:53">
      <c r="AV6613" s="203"/>
      <c r="AW6613" s="75"/>
      <c r="AX6613" s="75"/>
      <c r="AY6613" s="94"/>
      <c r="AZ6613" s="75"/>
      <c r="BA6613" s="75"/>
    </row>
    <row r="6614" spans="48:53">
      <c r="AV6614" s="203"/>
      <c r="AW6614" s="75"/>
      <c r="AX6614" s="75"/>
      <c r="AY6614" s="94"/>
      <c r="AZ6614" s="75"/>
      <c r="BA6614" s="75"/>
    </row>
    <row r="6615" spans="48:53">
      <c r="AV6615" s="203"/>
      <c r="AW6615" s="75"/>
      <c r="AX6615" s="75"/>
      <c r="AY6615" s="94"/>
      <c r="AZ6615" s="75"/>
      <c r="BA6615" s="75"/>
    </row>
    <row r="6616" spans="48:53">
      <c r="AV6616" s="203"/>
      <c r="AW6616" s="75"/>
      <c r="AX6616" s="75"/>
      <c r="AY6616" s="94"/>
      <c r="AZ6616" s="75"/>
      <c r="BA6616" s="75"/>
    </row>
    <row r="6617" spans="48:53">
      <c r="AV6617" s="203"/>
      <c r="AW6617" s="75"/>
      <c r="AX6617" s="75"/>
      <c r="AY6617" s="94"/>
      <c r="AZ6617" s="75"/>
      <c r="BA6617" s="75"/>
    </row>
    <row r="6618" spans="48:53">
      <c r="AV6618" s="203"/>
      <c r="AW6618" s="75"/>
      <c r="AX6618" s="75"/>
      <c r="AY6618" s="94"/>
      <c r="AZ6618" s="75"/>
      <c r="BA6618" s="75"/>
    </row>
    <row r="6619" spans="48:53">
      <c r="AV6619" s="203"/>
      <c r="AW6619" s="75"/>
      <c r="AX6619" s="75"/>
      <c r="AY6619" s="94"/>
      <c r="AZ6619" s="75"/>
      <c r="BA6619" s="75"/>
    </row>
    <row r="6620" spans="48:53">
      <c r="AV6620" s="203"/>
      <c r="AW6620" s="75"/>
      <c r="AX6620" s="75"/>
      <c r="AY6620" s="94"/>
      <c r="AZ6620" s="75"/>
      <c r="BA6620" s="75"/>
    </row>
    <row r="6621" spans="48:53">
      <c r="AV6621" s="203"/>
      <c r="AW6621" s="75"/>
      <c r="AX6621" s="75"/>
      <c r="AY6621" s="94"/>
      <c r="AZ6621" s="75"/>
      <c r="BA6621" s="75"/>
    </row>
    <row r="6622" spans="48:53">
      <c r="AV6622" s="203"/>
      <c r="AW6622" s="75"/>
      <c r="AX6622" s="75"/>
      <c r="AY6622" s="94"/>
      <c r="AZ6622" s="75"/>
      <c r="BA6622" s="75"/>
    </row>
    <row r="6623" spans="48:53">
      <c r="AV6623" s="203"/>
      <c r="AW6623" s="75"/>
      <c r="AX6623" s="75"/>
      <c r="AY6623" s="94"/>
      <c r="AZ6623" s="75"/>
      <c r="BA6623" s="75"/>
    </row>
    <row r="6624" spans="48:53">
      <c r="AV6624" s="203"/>
      <c r="AW6624" s="75"/>
      <c r="AX6624" s="75"/>
      <c r="AY6624" s="94"/>
      <c r="AZ6624" s="75"/>
      <c r="BA6624" s="75"/>
    </row>
    <row r="6625" spans="48:53">
      <c r="AV6625" s="203"/>
      <c r="AW6625" s="75"/>
      <c r="AX6625" s="75"/>
      <c r="AY6625" s="94"/>
      <c r="AZ6625" s="75"/>
      <c r="BA6625" s="75"/>
    </row>
    <row r="6626" spans="48:53">
      <c r="AV6626" s="203"/>
      <c r="AW6626" s="75"/>
      <c r="AX6626" s="75"/>
      <c r="AY6626" s="94"/>
      <c r="AZ6626" s="75"/>
      <c r="BA6626" s="75"/>
    </row>
    <row r="6627" spans="48:53">
      <c r="AV6627" s="203"/>
      <c r="AW6627" s="75"/>
      <c r="AX6627" s="75"/>
      <c r="AY6627" s="94"/>
      <c r="AZ6627" s="75"/>
      <c r="BA6627" s="75"/>
    </row>
    <row r="6628" spans="48:53">
      <c r="AV6628" s="203"/>
      <c r="AW6628" s="75"/>
      <c r="AX6628" s="75"/>
      <c r="AY6628" s="94"/>
      <c r="AZ6628" s="75"/>
      <c r="BA6628" s="75"/>
    </row>
    <row r="6629" spans="48:53">
      <c r="AV6629" s="203"/>
      <c r="AW6629" s="75"/>
      <c r="AX6629" s="75"/>
      <c r="AY6629" s="94"/>
      <c r="AZ6629" s="75"/>
      <c r="BA6629" s="75"/>
    </row>
    <row r="6630" spans="48:53">
      <c r="AV6630" s="203"/>
      <c r="AW6630" s="75"/>
      <c r="AX6630" s="75"/>
      <c r="AY6630" s="94"/>
      <c r="AZ6630" s="75"/>
      <c r="BA6630" s="75"/>
    </row>
    <row r="6631" spans="48:53">
      <c r="AV6631" s="203"/>
      <c r="AW6631" s="75"/>
      <c r="AX6631" s="75"/>
      <c r="AY6631" s="94"/>
      <c r="AZ6631" s="75"/>
      <c r="BA6631" s="75"/>
    </row>
    <row r="6632" spans="48:53">
      <c r="AV6632" s="203"/>
      <c r="AW6632" s="75"/>
      <c r="AX6632" s="75"/>
      <c r="AY6632" s="94"/>
      <c r="AZ6632" s="75"/>
      <c r="BA6632" s="75"/>
    </row>
    <row r="6633" spans="48:53">
      <c r="AV6633" s="203"/>
      <c r="AW6633" s="75"/>
      <c r="AX6633" s="75"/>
      <c r="AY6633" s="94"/>
      <c r="AZ6633" s="75"/>
      <c r="BA6633" s="75"/>
    </row>
    <row r="6634" spans="48:53">
      <c r="AV6634" s="203"/>
      <c r="AW6634" s="75"/>
      <c r="AX6634" s="75"/>
      <c r="AY6634" s="94"/>
      <c r="AZ6634" s="75"/>
      <c r="BA6634" s="75"/>
    </row>
    <row r="6635" spans="48:53">
      <c r="AV6635" s="203"/>
      <c r="AW6635" s="75"/>
      <c r="AX6635" s="75"/>
      <c r="AY6635" s="94"/>
      <c r="AZ6635" s="75"/>
      <c r="BA6635" s="75"/>
    </row>
    <row r="6636" spans="48:53">
      <c r="AV6636" s="203"/>
      <c r="AW6636" s="75"/>
      <c r="AX6636" s="75"/>
      <c r="AY6636" s="94"/>
      <c r="AZ6636" s="75"/>
      <c r="BA6636" s="75"/>
    </row>
    <row r="6637" spans="48:53">
      <c r="AV6637" s="203"/>
      <c r="AW6637" s="75"/>
      <c r="AX6637" s="75"/>
      <c r="AY6637" s="94"/>
      <c r="AZ6637" s="75"/>
      <c r="BA6637" s="75"/>
    </row>
    <row r="6638" spans="48:53">
      <c r="AV6638" s="203"/>
      <c r="AW6638" s="75"/>
      <c r="AX6638" s="75"/>
      <c r="AY6638" s="94"/>
      <c r="AZ6638" s="75"/>
      <c r="BA6638" s="75"/>
    </row>
    <row r="6639" spans="48:53">
      <c r="AV6639" s="203"/>
      <c r="AW6639" s="75"/>
      <c r="AX6639" s="75"/>
      <c r="AY6639" s="94"/>
      <c r="AZ6639" s="75"/>
      <c r="BA6639" s="75"/>
    </row>
    <row r="6640" spans="48:53">
      <c r="AV6640" s="203"/>
      <c r="AW6640" s="75"/>
      <c r="AX6640" s="75"/>
      <c r="AY6640" s="94"/>
      <c r="AZ6640" s="75"/>
      <c r="BA6640" s="75"/>
    </row>
    <row r="6641" spans="48:53">
      <c r="AV6641" s="203"/>
      <c r="AW6641" s="75"/>
      <c r="AX6641" s="75"/>
      <c r="AY6641" s="94"/>
      <c r="AZ6641" s="75"/>
      <c r="BA6641" s="75"/>
    </row>
    <row r="6642" spans="48:53">
      <c r="AV6642" s="203"/>
      <c r="AW6642" s="75"/>
      <c r="AX6642" s="75"/>
      <c r="AY6642" s="94"/>
      <c r="AZ6642" s="75"/>
      <c r="BA6642" s="75"/>
    </row>
    <row r="6643" spans="48:53">
      <c r="AV6643" s="203"/>
      <c r="AW6643" s="75"/>
      <c r="AX6643" s="75"/>
      <c r="AY6643" s="94"/>
      <c r="AZ6643" s="75"/>
      <c r="BA6643" s="75"/>
    </row>
    <row r="6644" spans="48:53">
      <c r="AV6644" s="203"/>
      <c r="AW6644" s="75"/>
      <c r="AX6644" s="75"/>
      <c r="AY6644" s="94"/>
      <c r="AZ6644" s="75"/>
      <c r="BA6644" s="75"/>
    </row>
    <row r="6645" spans="48:53">
      <c r="AV6645" s="203"/>
      <c r="AW6645" s="75"/>
      <c r="AX6645" s="75"/>
      <c r="AY6645" s="94"/>
      <c r="AZ6645" s="75"/>
      <c r="BA6645" s="75"/>
    </row>
    <row r="6646" spans="48:53">
      <c r="AV6646" s="203"/>
      <c r="AW6646" s="75"/>
      <c r="AX6646" s="75"/>
      <c r="AY6646" s="94"/>
      <c r="AZ6646" s="75"/>
      <c r="BA6646" s="75"/>
    </row>
    <row r="6647" spans="48:53">
      <c r="AV6647" s="203"/>
      <c r="AW6647" s="75"/>
      <c r="AX6647" s="75"/>
      <c r="AY6647" s="94"/>
      <c r="AZ6647" s="75"/>
      <c r="BA6647" s="75"/>
    </row>
    <row r="6648" spans="48:53">
      <c r="AV6648" s="203"/>
      <c r="AW6648" s="75"/>
      <c r="AX6648" s="75"/>
      <c r="AY6648" s="94"/>
      <c r="AZ6648" s="75"/>
      <c r="BA6648" s="75"/>
    </row>
    <row r="6649" spans="48:53">
      <c r="AV6649" s="203"/>
      <c r="AW6649" s="75"/>
      <c r="AX6649" s="75"/>
      <c r="AY6649" s="94"/>
      <c r="AZ6649" s="75"/>
      <c r="BA6649" s="75"/>
    </row>
    <row r="6650" spans="48:53">
      <c r="AV6650" s="203"/>
      <c r="AW6650" s="75"/>
      <c r="AX6650" s="75"/>
      <c r="AY6650" s="94"/>
      <c r="AZ6650" s="75"/>
      <c r="BA6650" s="75"/>
    </row>
    <row r="6651" spans="48:53">
      <c r="AV6651" s="203"/>
      <c r="AW6651" s="75"/>
      <c r="AX6651" s="75"/>
      <c r="AY6651" s="94"/>
      <c r="AZ6651" s="75"/>
      <c r="BA6651" s="75"/>
    </row>
    <row r="6652" spans="48:53">
      <c r="AV6652" s="203"/>
      <c r="AW6652" s="75"/>
      <c r="AX6652" s="75"/>
      <c r="AY6652" s="94"/>
      <c r="AZ6652" s="75"/>
      <c r="BA6652" s="75"/>
    </row>
    <row r="6653" spans="48:53">
      <c r="AV6653" s="203"/>
      <c r="AW6653" s="75"/>
      <c r="AX6653" s="75"/>
      <c r="AY6653" s="94"/>
      <c r="AZ6653" s="75"/>
      <c r="BA6653" s="75"/>
    </row>
    <row r="6654" spans="48:53">
      <c r="AV6654" s="203"/>
      <c r="AW6654" s="75"/>
      <c r="AX6654" s="75"/>
      <c r="AY6654" s="94"/>
      <c r="AZ6654" s="75"/>
      <c r="BA6654" s="75"/>
    </row>
    <row r="6655" spans="48:53">
      <c r="AV6655" s="203"/>
      <c r="AW6655" s="75"/>
      <c r="AX6655" s="75"/>
      <c r="AY6655" s="94"/>
      <c r="AZ6655" s="75"/>
      <c r="BA6655" s="75"/>
    </row>
    <row r="6656" spans="48:53">
      <c r="AV6656" s="203"/>
      <c r="AW6656" s="75"/>
      <c r="AX6656" s="75"/>
      <c r="AY6656" s="94"/>
      <c r="AZ6656" s="75"/>
      <c r="BA6656" s="75"/>
    </row>
    <row r="6657" spans="48:53">
      <c r="AV6657" s="203"/>
      <c r="AW6657" s="75"/>
      <c r="AX6657" s="75"/>
      <c r="AY6657" s="94"/>
      <c r="AZ6657" s="75"/>
      <c r="BA6657" s="75"/>
    </row>
    <row r="6658" spans="48:53">
      <c r="AV6658" s="203"/>
      <c r="AW6658" s="75"/>
      <c r="AX6658" s="75"/>
      <c r="AY6658" s="94"/>
      <c r="AZ6658" s="75"/>
      <c r="BA6658" s="75"/>
    </row>
    <row r="6659" spans="48:53">
      <c r="AV6659" s="203"/>
      <c r="AW6659" s="75"/>
      <c r="AX6659" s="75"/>
      <c r="AY6659" s="94"/>
      <c r="AZ6659" s="75"/>
      <c r="BA6659" s="75"/>
    </row>
    <row r="6660" spans="48:53">
      <c r="AV6660" s="203"/>
      <c r="AW6660" s="75"/>
      <c r="AX6660" s="75"/>
      <c r="AY6660" s="94"/>
      <c r="AZ6660" s="75"/>
      <c r="BA6660" s="75"/>
    </row>
    <row r="6661" spans="48:53">
      <c r="AV6661" s="203"/>
      <c r="AW6661" s="75"/>
      <c r="AX6661" s="75"/>
      <c r="AY6661" s="94"/>
      <c r="AZ6661" s="75"/>
      <c r="BA6661" s="75"/>
    </row>
    <row r="6662" spans="48:53">
      <c r="AV6662" s="203"/>
      <c r="AW6662" s="75"/>
      <c r="AX6662" s="75"/>
      <c r="AY6662" s="94"/>
      <c r="AZ6662" s="75"/>
      <c r="BA6662" s="75"/>
    </row>
    <row r="6663" spans="48:53">
      <c r="AV6663" s="203"/>
      <c r="AW6663" s="75"/>
      <c r="AX6663" s="75"/>
      <c r="AY6663" s="94"/>
      <c r="AZ6663" s="75"/>
      <c r="BA6663" s="75"/>
    </row>
    <row r="6664" spans="48:53">
      <c r="AV6664" s="203"/>
      <c r="AW6664" s="75"/>
      <c r="AX6664" s="75"/>
      <c r="AY6664" s="94"/>
      <c r="AZ6664" s="75"/>
      <c r="BA6664" s="75"/>
    </row>
    <row r="6665" spans="48:53">
      <c r="AV6665" s="203"/>
      <c r="AW6665" s="75"/>
      <c r="AX6665" s="75"/>
      <c r="AY6665" s="94"/>
      <c r="AZ6665" s="75"/>
      <c r="BA6665" s="75"/>
    </row>
    <row r="6666" spans="48:53">
      <c r="AV6666" s="203"/>
      <c r="AW6666" s="75"/>
      <c r="AX6666" s="75"/>
      <c r="AY6666" s="94"/>
      <c r="AZ6666" s="75"/>
      <c r="BA6666" s="75"/>
    </row>
    <row r="6667" spans="48:53">
      <c r="AV6667" s="203"/>
      <c r="AW6667" s="75"/>
      <c r="AX6667" s="75"/>
      <c r="AY6667" s="94"/>
      <c r="AZ6667" s="75"/>
      <c r="BA6667" s="75"/>
    </row>
    <row r="6668" spans="48:53">
      <c r="AV6668" s="203"/>
      <c r="AW6668" s="75"/>
      <c r="AX6668" s="75"/>
      <c r="AY6668" s="94"/>
      <c r="AZ6668" s="75"/>
      <c r="BA6668" s="75"/>
    </row>
    <row r="6669" spans="48:53">
      <c r="AV6669" s="203"/>
      <c r="AW6669" s="75"/>
      <c r="AX6669" s="75"/>
      <c r="AY6669" s="94"/>
      <c r="AZ6669" s="75"/>
      <c r="BA6669" s="75"/>
    </row>
    <row r="6670" spans="48:53">
      <c r="AV6670" s="203"/>
      <c r="AW6670" s="75"/>
      <c r="AX6670" s="75"/>
      <c r="AY6670" s="94"/>
      <c r="AZ6670" s="75"/>
      <c r="BA6670" s="75"/>
    </row>
    <row r="6671" spans="48:53">
      <c r="AV6671" s="203"/>
      <c r="AW6671" s="75"/>
      <c r="AX6671" s="75"/>
      <c r="AY6671" s="94"/>
      <c r="AZ6671" s="75"/>
      <c r="BA6671" s="75"/>
    </row>
    <row r="6672" spans="48:53">
      <c r="AV6672" s="203"/>
      <c r="AW6672" s="75"/>
      <c r="AX6672" s="75"/>
      <c r="AY6672" s="94"/>
      <c r="AZ6672" s="75"/>
      <c r="BA6672" s="75"/>
    </row>
    <row r="6673" spans="48:53">
      <c r="AV6673" s="203"/>
      <c r="AW6673" s="75"/>
      <c r="AX6673" s="75"/>
      <c r="AY6673" s="94"/>
      <c r="AZ6673" s="75"/>
      <c r="BA6673" s="75"/>
    </row>
    <row r="6674" spans="48:53">
      <c r="AV6674" s="203"/>
      <c r="AW6674" s="75"/>
      <c r="AX6674" s="75"/>
      <c r="AY6674" s="94"/>
      <c r="AZ6674" s="75"/>
      <c r="BA6674" s="75"/>
    </row>
    <row r="6675" spans="48:53">
      <c r="AV6675" s="203"/>
      <c r="AW6675" s="75"/>
      <c r="AX6675" s="75"/>
      <c r="AY6675" s="94"/>
      <c r="AZ6675" s="75"/>
      <c r="BA6675" s="75"/>
    </row>
    <row r="6676" spans="48:53">
      <c r="AV6676" s="203"/>
      <c r="AW6676" s="75"/>
      <c r="AX6676" s="75"/>
      <c r="AY6676" s="94"/>
      <c r="AZ6676" s="75"/>
      <c r="BA6676" s="75"/>
    </row>
    <row r="6677" spans="48:53">
      <c r="AV6677" s="203"/>
      <c r="AW6677" s="75"/>
      <c r="AX6677" s="75"/>
      <c r="AY6677" s="94"/>
      <c r="AZ6677" s="75"/>
      <c r="BA6677" s="75"/>
    </row>
    <row r="6678" spans="48:53">
      <c r="AV6678" s="203"/>
      <c r="AW6678" s="75"/>
      <c r="AX6678" s="75"/>
      <c r="AY6678" s="94"/>
      <c r="AZ6678" s="75"/>
      <c r="BA6678" s="75"/>
    </row>
    <row r="6679" spans="48:53">
      <c r="AV6679" s="203"/>
      <c r="AW6679" s="75"/>
      <c r="AX6679" s="75"/>
      <c r="AY6679" s="94"/>
      <c r="AZ6679" s="75"/>
      <c r="BA6679" s="75"/>
    </row>
    <row r="6680" spans="48:53">
      <c r="AV6680" s="203"/>
      <c r="AW6680" s="75"/>
      <c r="AX6680" s="75"/>
      <c r="AY6680" s="94"/>
      <c r="AZ6680" s="75"/>
      <c r="BA6680" s="75"/>
    </row>
    <row r="6681" spans="48:53">
      <c r="AV6681" s="203"/>
      <c r="AW6681" s="75"/>
      <c r="AX6681" s="75"/>
      <c r="AY6681" s="94"/>
      <c r="AZ6681" s="75"/>
      <c r="BA6681" s="75"/>
    </row>
    <row r="6682" spans="48:53">
      <c r="AV6682" s="203"/>
      <c r="AW6682" s="75"/>
      <c r="AX6682" s="75"/>
      <c r="AY6682" s="94"/>
      <c r="AZ6682" s="75"/>
      <c r="BA6682" s="75"/>
    </row>
    <row r="6683" spans="48:53">
      <c r="AV6683" s="203"/>
      <c r="AW6683" s="75"/>
      <c r="AX6683" s="75"/>
      <c r="AY6683" s="94"/>
      <c r="AZ6683" s="75"/>
      <c r="BA6683" s="75"/>
    </row>
    <row r="6684" spans="48:53">
      <c r="AV6684" s="203"/>
      <c r="AW6684" s="75"/>
      <c r="AX6684" s="75"/>
      <c r="AY6684" s="94"/>
      <c r="AZ6684" s="75"/>
      <c r="BA6684" s="75"/>
    </row>
    <row r="6685" spans="48:53">
      <c r="AV6685" s="203"/>
      <c r="AW6685" s="75"/>
      <c r="AX6685" s="75"/>
      <c r="AY6685" s="94"/>
      <c r="AZ6685" s="75"/>
      <c r="BA6685" s="75"/>
    </row>
    <row r="6686" spans="48:53">
      <c r="AV6686" s="203"/>
      <c r="AW6686" s="75"/>
      <c r="AX6686" s="75"/>
      <c r="AY6686" s="94"/>
      <c r="AZ6686" s="75"/>
      <c r="BA6686" s="75"/>
    </row>
    <row r="6687" spans="48:53">
      <c r="AV6687" s="203"/>
      <c r="AW6687" s="75"/>
      <c r="AX6687" s="75"/>
      <c r="AY6687" s="94"/>
      <c r="AZ6687" s="75"/>
      <c r="BA6687" s="75"/>
    </row>
    <row r="6688" spans="48:53">
      <c r="AV6688" s="203"/>
      <c r="AW6688" s="75"/>
      <c r="AX6688" s="75"/>
      <c r="AY6688" s="94"/>
      <c r="AZ6688" s="75"/>
      <c r="BA6688" s="75"/>
    </row>
    <row r="6689" spans="48:53">
      <c r="AV6689" s="203"/>
      <c r="AW6689" s="75"/>
      <c r="AX6689" s="75"/>
      <c r="AY6689" s="94"/>
      <c r="AZ6689" s="75"/>
      <c r="BA6689" s="75"/>
    </row>
    <row r="6690" spans="48:53">
      <c r="AV6690" s="203"/>
      <c r="AW6690" s="75"/>
      <c r="AX6690" s="75"/>
      <c r="AY6690" s="94"/>
      <c r="AZ6690" s="75"/>
      <c r="BA6690" s="75"/>
    </row>
    <row r="6691" spans="48:53">
      <c r="AV6691" s="203"/>
      <c r="AW6691" s="75"/>
      <c r="AX6691" s="75"/>
      <c r="AY6691" s="94"/>
      <c r="AZ6691" s="75"/>
      <c r="BA6691" s="75"/>
    </row>
    <row r="6692" spans="48:53">
      <c r="AV6692" s="203"/>
      <c r="AW6692" s="75"/>
      <c r="AX6692" s="75"/>
      <c r="AY6692" s="94"/>
      <c r="AZ6692" s="75"/>
      <c r="BA6692" s="75"/>
    </row>
    <row r="6693" spans="48:53">
      <c r="AV6693" s="203"/>
      <c r="AW6693" s="75"/>
      <c r="AX6693" s="75"/>
      <c r="AY6693" s="94"/>
      <c r="AZ6693" s="75"/>
      <c r="BA6693" s="75"/>
    </row>
    <row r="6694" spans="48:53">
      <c r="AV6694" s="203"/>
      <c r="AW6694" s="75"/>
      <c r="AX6694" s="75"/>
      <c r="AY6694" s="94"/>
      <c r="AZ6694" s="75"/>
      <c r="BA6694" s="75"/>
    </row>
    <row r="6695" spans="48:53">
      <c r="AV6695" s="203"/>
      <c r="AW6695" s="75"/>
      <c r="AX6695" s="75"/>
      <c r="AY6695" s="94"/>
      <c r="AZ6695" s="75"/>
      <c r="BA6695" s="75"/>
    </row>
    <row r="6696" spans="48:53">
      <c r="AV6696" s="203"/>
      <c r="AW6696" s="75"/>
      <c r="AX6696" s="75"/>
      <c r="AY6696" s="94"/>
      <c r="AZ6696" s="75"/>
      <c r="BA6696" s="75"/>
    </row>
    <row r="6697" spans="48:53">
      <c r="AV6697" s="203"/>
      <c r="AW6697" s="75"/>
      <c r="AX6697" s="75"/>
      <c r="AY6697" s="94"/>
      <c r="AZ6697" s="75"/>
      <c r="BA6697" s="75"/>
    </row>
    <row r="6698" spans="48:53">
      <c r="AV6698" s="203"/>
      <c r="AW6698" s="75"/>
      <c r="AX6698" s="75"/>
      <c r="AY6698" s="94"/>
      <c r="AZ6698" s="75"/>
      <c r="BA6698" s="75"/>
    </row>
    <row r="6699" spans="48:53">
      <c r="AV6699" s="203"/>
      <c r="AW6699" s="75"/>
      <c r="AX6699" s="75"/>
      <c r="AY6699" s="94"/>
      <c r="AZ6699" s="75"/>
      <c r="BA6699" s="75"/>
    </row>
    <row r="6700" spans="48:53">
      <c r="AV6700" s="203"/>
      <c r="AW6700" s="75"/>
      <c r="AX6700" s="75"/>
      <c r="AY6700" s="94"/>
      <c r="AZ6700" s="75"/>
      <c r="BA6700" s="75"/>
    </row>
    <row r="6701" spans="48:53">
      <c r="AV6701" s="203"/>
      <c r="AW6701" s="75"/>
      <c r="AX6701" s="75"/>
      <c r="AY6701" s="94"/>
      <c r="AZ6701" s="75"/>
      <c r="BA6701" s="75"/>
    </row>
    <row r="6702" spans="48:53">
      <c r="AV6702" s="203"/>
      <c r="AW6702" s="75"/>
      <c r="AX6702" s="75"/>
      <c r="AY6702" s="94"/>
      <c r="AZ6702" s="75"/>
      <c r="BA6702" s="75"/>
    </row>
    <row r="6703" spans="48:53">
      <c r="AV6703" s="203"/>
      <c r="AW6703" s="75"/>
      <c r="AX6703" s="75"/>
      <c r="AY6703" s="94"/>
      <c r="AZ6703" s="75"/>
      <c r="BA6703" s="75"/>
    </row>
    <row r="6704" spans="48:53">
      <c r="AV6704" s="203"/>
      <c r="AW6704" s="75"/>
      <c r="AX6704" s="75"/>
      <c r="AY6704" s="94"/>
      <c r="AZ6704" s="75"/>
      <c r="BA6704" s="75"/>
    </row>
    <row r="6705" spans="48:53">
      <c r="AV6705" s="203"/>
      <c r="AW6705" s="75"/>
      <c r="AX6705" s="75"/>
      <c r="AY6705" s="94"/>
      <c r="AZ6705" s="75"/>
      <c r="BA6705" s="75"/>
    </row>
    <row r="6706" spans="48:53">
      <c r="AV6706" s="203"/>
      <c r="AW6706" s="75"/>
      <c r="AX6706" s="75"/>
      <c r="AY6706" s="94"/>
      <c r="AZ6706" s="75"/>
      <c r="BA6706" s="75"/>
    </row>
    <row r="6707" spans="48:53">
      <c r="AV6707" s="203"/>
      <c r="AW6707" s="75"/>
      <c r="AX6707" s="75"/>
      <c r="AY6707" s="94"/>
      <c r="AZ6707" s="75"/>
      <c r="BA6707" s="75"/>
    </row>
    <row r="6708" spans="48:53">
      <c r="AV6708" s="203"/>
      <c r="AW6708" s="75"/>
      <c r="AX6708" s="75"/>
      <c r="AY6708" s="94"/>
      <c r="AZ6708" s="75"/>
      <c r="BA6708" s="75"/>
    </row>
    <row r="6709" spans="48:53">
      <c r="AV6709" s="203"/>
      <c r="AW6709" s="75"/>
      <c r="AX6709" s="75"/>
      <c r="AY6709" s="94"/>
      <c r="AZ6709" s="75"/>
      <c r="BA6709" s="75"/>
    </row>
    <row r="6710" spans="48:53">
      <c r="AV6710" s="203"/>
      <c r="AW6710" s="75"/>
      <c r="AX6710" s="75"/>
      <c r="AY6710" s="94"/>
      <c r="AZ6710" s="75"/>
      <c r="BA6710" s="75"/>
    </row>
    <row r="6711" spans="48:53">
      <c r="AV6711" s="203"/>
      <c r="AW6711" s="75"/>
      <c r="AX6711" s="75"/>
      <c r="AY6711" s="94"/>
      <c r="AZ6711" s="75"/>
      <c r="BA6711" s="75"/>
    </row>
    <row r="6712" spans="48:53">
      <c r="AV6712" s="203"/>
      <c r="AW6712" s="75"/>
      <c r="AX6712" s="75"/>
      <c r="AY6712" s="94"/>
      <c r="AZ6712" s="75"/>
      <c r="BA6712" s="75"/>
    </row>
    <row r="6713" spans="48:53">
      <c r="AV6713" s="203"/>
      <c r="AW6713" s="75"/>
      <c r="AX6713" s="75"/>
      <c r="AY6713" s="94"/>
      <c r="AZ6713" s="75"/>
      <c r="BA6713" s="75"/>
    </row>
    <row r="6714" spans="48:53">
      <c r="AV6714" s="203"/>
      <c r="AW6714" s="75"/>
      <c r="AX6714" s="75"/>
      <c r="AY6714" s="94"/>
      <c r="AZ6714" s="75"/>
      <c r="BA6714" s="75"/>
    </row>
    <row r="6715" spans="48:53">
      <c r="AV6715" s="203"/>
      <c r="AW6715" s="75"/>
      <c r="AX6715" s="75"/>
      <c r="AY6715" s="94"/>
      <c r="AZ6715" s="75"/>
      <c r="BA6715" s="75"/>
    </row>
    <row r="6716" spans="48:53">
      <c r="AV6716" s="203"/>
      <c r="AW6716" s="75"/>
      <c r="AX6716" s="75"/>
      <c r="AY6716" s="94"/>
      <c r="AZ6716" s="75"/>
      <c r="BA6716" s="75"/>
    </row>
    <row r="6717" spans="48:53">
      <c r="AV6717" s="203"/>
      <c r="AW6717" s="75"/>
      <c r="AX6717" s="75"/>
      <c r="AY6717" s="94"/>
      <c r="AZ6717" s="75"/>
      <c r="BA6717" s="75"/>
    </row>
    <row r="6718" spans="48:53">
      <c r="AV6718" s="203"/>
      <c r="AW6718" s="75"/>
      <c r="AX6718" s="75"/>
      <c r="AY6718" s="94"/>
      <c r="AZ6718" s="75"/>
      <c r="BA6718" s="75"/>
    </row>
    <row r="6719" spans="48:53">
      <c r="AV6719" s="203"/>
      <c r="AW6719" s="75"/>
      <c r="AX6719" s="75"/>
      <c r="AY6719" s="94"/>
      <c r="AZ6719" s="75"/>
      <c r="BA6719" s="75"/>
    </row>
    <row r="6720" spans="48:53">
      <c r="AV6720" s="203"/>
      <c r="AW6720" s="75"/>
      <c r="AX6720" s="75"/>
      <c r="AY6720" s="94"/>
      <c r="AZ6720" s="75"/>
      <c r="BA6720" s="75"/>
    </row>
    <row r="6721" spans="48:53">
      <c r="AV6721" s="203"/>
      <c r="AW6721" s="75"/>
      <c r="AX6721" s="75"/>
      <c r="AY6721" s="94"/>
      <c r="AZ6721" s="75"/>
      <c r="BA6721" s="75"/>
    </row>
    <row r="6722" spans="48:53">
      <c r="AV6722" s="203"/>
      <c r="AW6722" s="75"/>
      <c r="AX6722" s="75"/>
      <c r="AY6722" s="94"/>
      <c r="AZ6722" s="75"/>
      <c r="BA6722" s="75"/>
    </row>
    <row r="6723" spans="48:53">
      <c r="AV6723" s="203"/>
      <c r="AW6723" s="75"/>
      <c r="AX6723" s="75"/>
      <c r="AY6723" s="94"/>
      <c r="AZ6723" s="75"/>
      <c r="BA6723" s="75"/>
    </row>
    <row r="6724" spans="48:53">
      <c r="AV6724" s="203"/>
      <c r="AW6724" s="75"/>
      <c r="AX6724" s="75"/>
      <c r="AY6724" s="94"/>
      <c r="AZ6724" s="75"/>
      <c r="BA6724" s="75"/>
    </row>
    <row r="6725" spans="48:53">
      <c r="AV6725" s="203"/>
      <c r="AW6725" s="75"/>
      <c r="AX6725" s="75"/>
      <c r="AY6725" s="94"/>
      <c r="AZ6725" s="75"/>
      <c r="BA6725" s="75"/>
    </row>
    <row r="6726" spans="48:53">
      <c r="AV6726" s="203"/>
      <c r="AW6726" s="75"/>
      <c r="AX6726" s="75"/>
      <c r="AY6726" s="94"/>
      <c r="AZ6726" s="75"/>
      <c r="BA6726" s="75"/>
    </row>
    <row r="6727" spans="48:53">
      <c r="AV6727" s="203"/>
      <c r="AW6727" s="75"/>
      <c r="AX6727" s="75"/>
      <c r="AY6727" s="94"/>
      <c r="AZ6727" s="75"/>
      <c r="BA6727" s="75"/>
    </row>
    <row r="6728" spans="48:53">
      <c r="AV6728" s="203"/>
      <c r="AW6728" s="75"/>
      <c r="AX6728" s="75"/>
      <c r="AY6728" s="94"/>
      <c r="AZ6728" s="75"/>
      <c r="BA6728" s="75"/>
    </row>
    <row r="6729" spans="48:53">
      <c r="AV6729" s="203"/>
      <c r="AW6729" s="75"/>
      <c r="AX6729" s="75"/>
      <c r="AY6729" s="94"/>
      <c r="AZ6729" s="75"/>
      <c r="BA6729" s="75"/>
    </row>
    <row r="6730" spans="48:53">
      <c r="AV6730" s="203"/>
      <c r="AW6730" s="75"/>
      <c r="AX6730" s="75"/>
      <c r="AY6730" s="94"/>
      <c r="AZ6730" s="75"/>
      <c r="BA6730" s="75"/>
    </row>
    <row r="6731" spans="48:53">
      <c r="AV6731" s="203"/>
      <c r="AW6731" s="75"/>
      <c r="AX6731" s="75"/>
      <c r="AY6731" s="94"/>
      <c r="AZ6731" s="75"/>
      <c r="BA6731" s="75"/>
    </row>
    <row r="6732" spans="48:53">
      <c r="AV6732" s="203"/>
      <c r="AW6732" s="75"/>
      <c r="AX6732" s="75"/>
      <c r="AY6732" s="94"/>
      <c r="AZ6732" s="75"/>
      <c r="BA6732" s="75"/>
    </row>
    <row r="6733" spans="48:53">
      <c r="AV6733" s="203"/>
      <c r="AW6733" s="75"/>
      <c r="AX6733" s="75"/>
      <c r="AY6733" s="94"/>
      <c r="AZ6733" s="75"/>
      <c r="BA6733" s="75"/>
    </row>
    <row r="6734" spans="48:53">
      <c r="AV6734" s="203"/>
      <c r="AW6734" s="75"/>
      <c r="AX6734" s="75"/>
      <c r="AY6734" s="94"/>
      <c r="AZ6734" s="75"/>
      <c r="BA6734" s="75"/>
    </row>
    <row r="6735" spans="48:53">
      <c r="AV6735" s="203"/>
      <c r="AW6735" s="75"/>
      <c r="AX6735" s="75"/>
      <c r="AY6735" s="94"/>
      <c r="AZ6735" s="75"/>
      <c r="BA6735" s="75"/>
    </row>
    <row r="6736" spans="48:53">
      <c r="AV6736" s="203"/>
      <c r="AW6736" s="75"/>
      <c r="AX6736" s="75"/>
      <c r="AY6736" s="94"/>
      <c r="AZ6736" s="75"/>
      <c r="BA6736" s="75"/>
    </row>
    <row r="6737" spans="48:53">
      <c r="AV6737" s="203"/>
      <c r="AW6737" s="75"/>
      <c r="AX6737" s="75"/>
      <c r="AY6737" s="94"/>
      <c r="AZ6737" s="75"/>
      <c r="BA6737" s="75"/>
    </row>
    <row r="6738" spans="48:53">
      <c r="AV6738" s="203"/>
      <c r="AW6738" s="75"/>
      <c r="AX6738" s="75"/>
      <c r="AY6738" s="94"/>
      <c r="AZ6738" s="75"/>
      <c r="BA6738" s="75"/>
    </row>
    <row r="6739" spans="48:53">
      <c r="AV6739" s="203"/>
      <c r="AW6739" s="75"/>
      <c r="AX6739" s="75"/>
      <c r="AY6739" s="94"/>
      <c r="AZ6739" s="75"/>
      <c r="BA6739" s="75"/>
    </row>
    <row r="6740" spans="48:53">
      <c r="AV6740" s="203"/>
      <c r="AW6740" s="75"/>
      <c r="AX6740" s="75"/>
      <c r="AY6740" s="94"/>
      <c r="AZ6740" s="75"/>
      <c r="BA6740" s="75"/>
    </row>
    <row r="6741" spans="48:53">
      <c r="AV6741" s="203"/>
      <c r="AW6741" s="75"/>
      <c r="AX6741" s="75"/>
      <c r="AY6741" s="94"/>
      <c r="AZ6741" s="75"/>
      <c r="BA6741" s="75"/>
    </row>
    <row r="6742" spans="48:53">
      <c r="AV6742" s="203"/>
      <c r="AW6742" s="75"/>
      <c r="AX6742" s="75"/>
      <c r="AY6742" s="94"/>
      <c r="AZ6742" s="75"/>
      <c r="BA6742" s="75"/>
    </row>
    <row r="6743" spans="48:53">
      <c r="AV6743" s="203"/>
      <c r="AW6743" s="75"/>
      <c r="AX6743" s="75"/>
      <c r="AY6743" s="94"/>
      <c r="AZ6743" s="75"/>
      <c r="BA6743" s="75"/>
    </row>
    <row r="6744" spans="48:53">
      <c r="AV6744" s="203"/>
      <c r="AW6744" s="75"/>
      <c r="AX6744" s="75"/>
      <c r="AY6744" s="94"/>
      <c r="AZ6744" s="75"/>
      <c r="BA6744" s="75"/>
    </row>
    <row r="6745" spans="48:53">
      <c r="AV6745" s="203"/>
      <c r="AW6745" s="75"/>
      <c r="AX6745" s="75"/>
      <c r="AY6745" s="94"/>
      <c r="AZ6745" s="75"/>
      <c r="BA6745" s="75"/>
    </row>
    <row r="6746" spans="48:53">
      <c r="AV6746" s="203"/>
      <c r="AW6746" s="75"/>
      <c r="AX6746" s="75"/>
      <c r="AY6746" s="94"/>
      <c r="AZ6746" s="75"/>
      <c r="BA6746" s="75"/>
    </row>
    <row r="6747" spans="48:53">
      <c r="AV6747" s="203"/>
      <c r="AW6747" s="75"/>
      <c r="AX6747" s="75"/>
      <c r="AY6747" s="94"/>
      <c r="AZ6747" s="75"/>
      <c r="BA6747" s="75"/>
    </row>
    <row r="6748" spans="48:53">
      <c r="AV6748" s="203"/>
      <c r="AW6748" s="75"/>
      <c r="AX6748" s="75"/>
      <c r="AY6748" s="94"/>
      <c r="AZ6748" s="75"/>
      <c r="BA6748" s="75"/>
    </row>
    <row r="6749" spans="48:53">
      <c r="AV6749" s="203"/>
      <c r="AW6749" s="75"/>
      <c r="AX6749" s="75"/>
      <c r="AY6749" s="94"/>
      <c r="AZ6749" s="75"/>
      <c r="BA6749" s="75"/>
    </row>
    <row r="6750" spans="48:53">
      <c r="AV6750" s="203"/>
      <c r="AW6750" s="75"/>
      <c r="AX6750" s="75"/>
      <c r="AY6750" s="94"/>
      <c r="AZ6750" s="75"/>
      <c r="BA6750" s="75"/>
    </row>
    <row r="6751" spans="48:53">
      <c r="AV6751" s="203"/>
      <c r="AW6751" s="75"/>
      <c r="AX6751" s="75"/>
      <c r="AY6751" s="94"/>
      <c r="AZ6751" s="75"/>
      <c r="BA6751" s="75"/>
    </row>
    <row r="6752" spans="48:53">
      <c r="AV6752" s="203"/>
      <c r="AW6752" s="75"/>
      <c r="AX6752" s="75"/>
      <c r="AY6752" s="94"/>
      <c r="AZ6752" s="75"/>
      <c r="BA6752" s="75"/>
    </row>
    <row r="6753" spans="48:53">
      <c r="AV6753" s="203"/>
      <c r="AW6753" s="75"/>
      <c r="AX6753" s="75"/>
      <c r="AY6753" s="94"/>
      <c r="AZ6753" s="75"/>
      <c r="BA6753" s="75"/>
    </row>
    <row r="6754" spans="48:53">
      <c r="AV6754" s="203"/>
      <c r="AW6754" s="75"/>
      <c r="AX6754" s="75"/>
      <c r="AY6754" s="94"/>
      <c r="AZ6754" s="75"/>
      <c r="BA6754" s="75"/>
    </row>
    <row r="6755" spans="48:53">
      <c r="AV6755" s="203"/>
      <c r="AW6755" s="75"/>
      <c r="AX6755" s="75"/>
      <c r="AY6755" s="94"/>
      <c r="AZ6755" s="75"/>
      <c r="BA6755" s="75"/>
    </row>
    <row r="6756" spans="48:53">
      <c r="AV6756" s="203"/>
      <c r="AW6756" s="75"/>
      <c r="AX6756" s="75"/>
      <c r="AY6756" s="94"/>
      <c r="AZ6756" s="75"/>
      <c r="BA6756" s="75"/>
    </row>
    <row r="6757" spans="48:53">
      <c r="AV6757" s="203"/>
      <c r="AW6757" s="75"/>
      <c r="AX6757" s="75"/>
      <c r="AY6757" s="94"/>
      <c r="AZ6757" s="75"/>
      <c r="BA6757" s="75"/>
    </row>
    <row r="6758" spans="48:53">
      <c r="AV6758" s="203"/>
      <c r="AW6758" s="75"/>
      <c r="AX6758" s="75"/>
      <c r="AY6758" s="94"/>
      <c r="AZ6758" s="75"/>
      <c r="BA6758" s="75"/>
    </row>
    <row r="6759" spans="48:53">
      <c r="AV6759" s="203"/>
      <c r="AW6759" s="75"/>
      <c r="AX6759" s="75"/>
      <c r="AY6759" s="94"/>
      <c r="AZ6759" s="75"/>
      <c r="BA6759" s="75"/>
    </row>
    <row r="6760" spans="48:53">
      <c r="AV6760" s="203"/>
      <c r="AW6760" s="75"/>
      <c r="AX6760" s="75"/>
      <c r="AY6760" s="94"/>
      <c r="AZ6760" s="75"/>
      <c r="BA6760" s="75"/>
    </row>
    <row r="6761" spans="48:53">
      <c r="AV6761" s="203"/>
      <c r="AW6761" s="75"/>
      <c r="AX6761" s="75"/>
      <c r="AY6761" s="94"/>
      <c r="AZ6761" s="75"/>
      <c r="BA6761" s="75"/>
    </row>
    <row r="6762" spans="48:53">
      <c r="AV6762" s="203"/>
      <c r="AW6762" s="75"/>
      <c r="AX6762" s="75"/>
      <c r="AY6762" s="94"/>
      <c r="AZ6762" s="75"/>
      <c r="BA6762" s="75"/>
    </row>
    <row r="6763" spans="48:53">
      <c r="AV6763" s="203"/>
      <c r="AW6763" s="75"/>
      <c r="AX6763" s="75"/>
      <c r="AY6763" s="94"/>
      <c r="AZ6763" s="75"/>
      <c r="BA6763" s="75"/>
    </row>
    <row r="6764" spans="48:53">
      <c r="AV6764" s="203"/>
      <c r="AW6764" s="75"/>
      <c r="AX6764" s="75"/>
      <c r="AY6764" s="94"/>
      <c r="AZ6764" s="75"/>
      <c r="BA6764" s="75"/>
    </row>
    <row r="6765" spans="48:53">
      <c r="AV6765" s="203"/>
      <c r="AW6765" s="75"/>
      <c r="AX6765" s="75"/>
      <c r="AY6765" s="94"/>
      <c r="AZ6765" s="75"/>
      <c r="BA6765" s="75"/>
    </row>
    <row r="6766" spans="48:53">
      <c r="AV6766" s="203"/>
      <c r="AW6766" s="75"/>
      <c r="AX6766" s="75"/>
      <c r="AY6766" s="94"/>
      <c r="AZ6766" s="75"/>
      <c r="BA6766" s="75"/>
    </row>
    <row r="6767" spans="48:53">
      <c r="AV6767" s="203"/>
      <c r="AW6767" s="75"/>
      <c r="AX6767" s="75"/>
      <c r="AY6767" s="94"/>
      <c r="AZ6767" s="75"/>
      <c r="BA6767" s="75"/>
    </row>
    <row r="6768" spans="48:53">
      <c r="AV6768" s="203"/>
      <c r="AW6768" s="75"/>
      <c r="AX6768" s="75"/>
      <c r="AY6768" s="94"/>
      <c r="AZ6768" s="75"/>
      <c r="BA6768" s="75"/>
    </row>
    <row r="6769" spans="48:53">
      <c r="AV6769" s="203"/>
      <c r="AW6769" s="75"/>
      <c r="AX6769" s="75"/>
      <c r="AY6769" s="94"/>
      <c r="AZ6769" s="75"/>
      <c r="BA6769" s="75"/>
    </row>
    <row r="6770" spans="48:53">
      <c r="AV6770" s="203"/>
      <c r="AW6770" s="75"/>
      <c r="AX6770" s="75"/>
      <c r="AY6770" s="94"/>
      <c r="AZ6770" s="75"/>
      <c r="BA6770" s="75"/>
    </row>
    <row r="6771" spans="48:53">
      <c r="AV6771" s="203"/>
      <c r="AW6771" s="75"/>
      <c r="AX6771" s="75"/>
      <c r="AY6771" s="94"/>
      <c r="AZ6771" s="75"/>
      <c r="BA6771" s="75"/>
    </row>
    <row r="6772" spans="48:53">
      <c r="AV6772" s="203"/>
      <c r="AW6772" s="75"/>
      <c r="AX6772" s="75"/>
      <c r="AY6772" s="94"/>
      <c r="AZ6772" s="75"/>
      <c r="BA6772" s="75"/>
    </row>
    <row r="6773" spans="48:53">
      <c r="AV6773" s="203"/>
      <c r="AW6773" s="75"/>
      <c r="AX6773" s="75"/>
      <c r="AY6773" s="94"/>
      <c r="AZ6773" s="75"/>
      <c r="BA6773" s="75"/>
    </row>
    <row r="6774" spans="48:53">
      <c r="AV6774" s="203"/>
      <c r="AW6774" s="75"/>
      <c r="AX6774" s="75"/>
      <c r="AY6774" s="94"/>
      <c r="AZ6774" s="75"/>
      <c r="BA6774" s="75"/>
    </row>
    <row r="6775" spans="48:53">
      <c r="AV6775" s="203"/>
      <c r="AW6775" s="75"/>
      <c r="AX6775" s="75"/>
      <c r="AY6775" s="94"/>
      <c r="AZ6775" s="75"/>
      <c r="BA6775" s="75"/>
    </row>
    <row r="6776" spans="48:53">
      <c r="AV6776" s="203"/>
      <c r="AW6776" s="75"/>
      <c r="AX6776" s="75"/>
      <c r="AY6776" s="94"/>
      <c r="AZ6776" s="75"/>
      <c r="BA6776" s="75"/>
    </row>
    <row r="6777" spans="48:53">
      <c r="AV6777" s="203"/>
      <c r="AW6777" s="75"/>
      <c r="AX6777" s="75"/>
      <c r="AY6777" s="94"/>
      <c r="AZ6777" s="75"/>
      <c r="BA6777" s="75"/>
    </row>
    <row r="6778" spans="48:53">
      <c r="AV6778" s="203"/>
      <c r="AW6778" s="75"/>
      <c r="AX6778" s="75"/>
      <c r="AY6778" s="94"/>
      <c r="AZ6778" s="75"/>
      <c r="BA6778" s="75"/>
    </row>
    <row r="6779" spans="48:53">
      <c r="AV6779" s="203"/>
      <c r="AW6779" s="75"/>
      <c r="AX6779" s="75"/>
      <c r="AY6779" s="94"/>
      <c r="AZ6779" s="75"/>
      <c r="BA6779" s="75"/>
    </row>
    <row r="6780" spans="48:53">
      <c r="AV6780" s="203"/>
      <c r="AW6780" s="75"/>
      <c r="AX6780" s="75"/>
      <c r="AY6780" s="94"/>
      <c r="AZ6780" s="75"/>
      <c r="BA6780" s="75"/>
    </row>
    <row r="6781" spans="48:53">
      <c r="AV6781" s="203"/>
      <c r="AW6781" s="75"/>
      <c r="AX6781" s="75"/>
      <c r="AY6781" s="94"/>
      <c r="AZ6781" s="75"/>
      <c r="BA6781" s="75"/>
    </row>
    <row r="6782" spans="48:53">
      <c r="AV6782" s="203"/>
      <c r="AW6782" s="75"/>
      <c r="AX6782" s="75"/>
      <c r="AY6782" s="94"/>
      <c r="AZ6782" s="75"/>
      <c r="BA6782" s="75"/>
    </row>
    <row r="6783" spans="48:53">
      <c r="AV6783" s="203"/>
      <c r="AW6783" s="75"/>
      <c r="AX6783" s="75"/>
      <c r="AY6783" s="94"/>
      <c r="AZ6783" s="75"/>
      <c r="BA6783" s="75"/>
    </row>
    <row r="6784" spans="48:53">
      <c r="AV6784" s="203"/>
      <c r="AW6784" s="75"/>
      <c r="AX6784" s="75"/>
      <c r="AY6784" s="94"/>
      <c r="AZ6784" s="75"/>
      <c r="BA6784" s="75"/>
    </row>
    <row r="6785" spans="48:53">
      <c r="AV6785" s="203"/>
      <c r="AW6785" s="75"/>
      <c r="AX6785" s="75"/>
      <c r="AY6785" s="94"/>
      <c r="AZ6785" s="75"/>
      <c r="BA6785" s="75"/>
    </row>
    <row r="6786" spans="48:53">
      <c r="AV6786" s="203"/>
      <c r="AW6786" s="75"/>
      <c r="AX6786" s="75"/>
      <c r="AY6786" s="94"/>
      <c r="AZ6786" s="75"/>
      <c r="BA6786" s="75"/>
    </row>
    <row r="6787" spans="48:53">
      <c r="AV6787" s="203"/>
      <c r="AW6787" s="75"/>
      <c r="AX6787" s="75"/>
      <c r="AY6787" s="94"/>
      <c r="AZ6787" s="75"/>
      <c r="BA6787" s="75"/>
    </row>
    <row r="6788" spans="48:53">
      <c r="AV6788" s="203"/>
      <c r="AW6788" s="75"/>
      <c r="AX6788" s="75"/>
      <c r="AY6788" s="94"/>
      <c r="AZ6788" s="75"/>
      <c r="BA6788" s="75"/>
    </row>
    <row r="6789" spans="48:53">
      <c r="AV6789" s="203"/>
      <c r="AW6789" s="75"/>
      <c r="AX6789" s="75"/>
      <c r="AY6789" s="94"/>
      <c r="AZ6789" s="75"/>
      <c r="BA6789" s="75"/>
    </row>
    <row r="6790" spans="48:53">
      <c r="AV6790" s="203"/>
      <c r="AW6790" s="75"/>
      <c r="AX6790" s="75"/>
      <c r="AY6790" s="94"/>
      <c r="AZ6790" s="75"/>
      <c r="BA6790" s="75"/>
    </row>
    <row r="6791" spans="48:53">
      <c r="AV6791" s="203"/>
      <c r="AW6791" s="75"/>
      <c r="AX6791" s="75"/>
      <c r="AY6791" s="94"/>
      <c r="AZ6791" s="75"/>
      <c r="BA6791" s="75"/>
    </row>
    <row r="6792" spans="48:53">
      <c r="AV6792" s="203"/>
      <c r="AW6792" s="75"/>
      <c r="AX6792" s="75"/>
      <c r="AY6792" s="94"/>
      <c r="AZ6792" s="75"/>
      <c r="BA6792" s="75"/>
    </row>
    <row r="6793" spans="48:53">
      <c r="AV6793" s="203"/>
      <c r="AW6793" s="75"/>
      <c r="AX6793" s="75"/>
      <c r="AY6793" s="94"/>
      <c r="AZ6793" s="75"/>
      <c r="BA6793" s="75"/>
    </row>
    <row r="6794" spans="48:53">
      <c r="AV6794" s="203"/>
      <c r="AW6794" s="75"/>
      <c r="AX6794" s="75"/>
      <c r="AY6794" s="94"/>
      <c r="AZ6794" s="75"/>
      <c r="BA6794" s="75"/>
    </row>
    <row r="6795" spans="48:53">
      <c r="AV6795" s="203"/>
      <c r="AW6795" s="75"/>
      <c r="AX6795" s="75"/>
      <c r="AY6795" s="94"/>
      <c r="AZ6795" s="75"/>
      <c r="BA6795" s="75"/>
    </row>
    <row r="6796" spans="48:53">
      <c r="AV6796" s="203"/>
      <c r="AW6796" s="75"/>
      <c r="AX6796" s="75"/>
      <c r="AY6796" s="94"/>
      <c r="AZ6796" s="75"/>
      <c r="BA6796" s="75"/>
    </row>
    <row r="6797" spans="48:53">
      <c r="AV6797" s="203"/>
      <c r="AW6797" s="75"/>
      <c r="AX6797" s="75"/>
      <c r="AY6797" s="94"/>
      <c r="AZ6797" s="75"/>
      <c r="BA6797" s="75"/>
    </row>
    <row r="6798" spans="48:53">
      <c r="AV6798" s="203"/>
      <c r="AW6798" s="75"/>
      <c r="AX6798" s="75"/>
      <c r="AY6798" s="94"/>
      <c r="AZ6798" s="75"/>
      <c r="BA6798" s="75"/>
    </row>
    <row r="6799" spans="48:53">
      <c r="AV6799" s="203"/>
      <c r="AW6799" s="75"/>
      <c r="AX6799" s="75"/>
      <c r="AY6799" s="94"/>
      <c r="AZ6799" s="75"/>
      <c r="BA6799" s="75"/>
    </row>
    <row r="6800" spans="48:53">
      <c r="AV6800" s="203"/>
      <c r="AW6800" s="75"/>
      <c r="AX6800" s="75"/>
      <c r="AY6800" s="94"/>
      <c r="AZ6800" s="75"/>
      <c r="BA6800" s="75"/>
    </row>
    <row r="6801" spans="48:53">
      <c r="AV6801" s="203"/>
      <c r="AW6801" s="75"/>
      <c r="AX6801" s="75"/>
      <c r="AY6801" s="94"/>
      <c r="AZ6801" s="75"/>
      <c r="BA6801" s="75"/>
    </row>
    <row r="6802" spans="48:53">
      <c r="AV6802" s="203"/>
      <c r="AW6802" s="75"/>
      <c r="AX6802" s="75"/>
      <c r="AY6802" s="94"/>
      <c r="AZ6802" s="75"/>
      <c r="BA6802" s="75"/>
    </row>
    <row r="6803" spans="48:53">
      <c r="AV6803" s="203"/>
      <c r="AW6803" s="75"/>
      <c r="AX6803" s="75"/>
      <c r="AY6803" s="94"/>
      <c r="AZ6803" s="75"/>
      <c r="BA6803" s="75"/>
    </row>
    <row r="6804" spans="48:53">
      <c r="AV6804" s="203"/>
      <c r="AW6804" s="75"/>
      <c r="AX6804" s="75"/>
      <c r="AY6804" s="94"/>
      <c r="AZ6804" s="75"/>
      <c r="BA6804" s="75"/>
    </row>
    <row r="6805" spans="48:53">
      <c r="AV6805" s="203"/>
      <c r="AW6805" s="75"/>
      <c r="AX6805" s="75"/>
      <c r="AY6805" s="94"/>
      <c r="AZ6805" s="75"/>
      <c r="BA6805" s="75"/>
    </row>
    <row r="6806" spans="48:53">
      <c r="AV6806" s="203"/>
      <c r="AW6806" s="75"/>
      <c r="AX6806" s="75"/>
      <c r="AY6806" s="94"/>
      <c r="AZ6806" s="75"/>
      <c r="BA6806" s="75"/>
    </row>
    <row r="6807" spans="48:53">
      <c r="AV6807" s="203"/>
      <c r="AW6807" s="75"/>
      <c r="AX6807" s="75"/>
      <c r="AY6807" s="94"/>
      <c r="AZ6807" s="75"/>
      <c r="BA6807" s="75"/>
    </row>
    <row r="6808" spans="48:53">
      <c r="AV6808" s="203"/>
      <c r="AW6808" s="75"/>
      <c r="AX6808" s="75"/>
      <c r="AY6808" s="94"/>
      <c r="AZ6808" s="75"/>
      <c r="BA6808" s="75"/>
    </row>
    <row r="6809" spans="48:53">
      <c r="AV6809" s="203"/>
      <c r="AW6809" s="75"/>
      <c r="AX6809" s="75"/>
      <c r="AY6809" s="94"/>
      <c r="AZ6809" s="75"/>
      <c r="BA6809" s="75"/>
    </row>
    <row r="6810" spans="48:53">
      <c r="AV6810" s="203"/>
      <c r="AW6810" s="75"/>
      <c r="AX6810" s="75"/>
      <c r="AY6810" s="94"/>
      <c r="AZ6810" s="75"/>
      <c r="BA6810" s="75"/>
    </row>
    <row r="6811" spans="48:53">
      <c r="AV6811" s="203"/>
      <c r="AW6811" s="75"/>
      <c r="AX6811" s="75"/>
      <c r="AY6811" s="94"/>
      <c r="AZ6811" s="75"/>
      <c r="BA6811" s="75"/>
    </row>
    <row r="6812" spans="48:53">
      <c r="AV6812" s="203"/>
      <c r="AW6812" s="75"/>
      <c r="AX6812" s="75"/>
      <c r="AY6812" s="94"/>
      <c r="AZ6812" s="75"/>
      <c r="BA6812" s="75"/>
    </row>
    <row r="6813" spans="48:53">
      <c r="AV6813" s="203"/>
      <c r="AW6813" s="75"/>
      <c r="AX6813" s="75"/>
      <c r="AY6813" s="94"/>
      <c r="AZ6813" s="75"/>
      <c r="BA6813" s="75"/>
    </row>
    <row r="6814" spans="48:53">
      <c r="AV6814" s="203"/>
      <c r="AW6814" s="75"/>
      <c r="AX6814" s="75"/>
      <c r="AY6814" s="94"/>
      <c r="AZ6814" s="75"/>
      <c r="BA6814" s="75"/>
    </row>
    <row r="6815" spans="48:53">
      <c r="AV6815" s="203"/>
      <c r="AW6815" s="75"/>
      <c r="AX6815" s="75"/>
      <c r="AY6815" s="94"/>
      <c r="AZ6815" s="75"/>
      <c r="BA6815" s="75"/>
    </row>
    <row r="6816" spans="48:53">
      <c r="AV6816" s="203"/>
      <c r="AW6816" s="75"/>
      <c r="AX6816" s="75"/>
      <c r="AY6816" s="94"/>
      <c r="AZ6816" s="75"/>
      <c r="BA6816" s="75"/>
    </row>
    <row r="6817" spans="48:53">
      <c r="AV6817" s="203"/>
      <c r="AW6817" s="75"/>
      <c r="AX6817" s="75"/>
      <c r="AY6817" s="94"/>
      <c r="AZ6817" s="75"/>
      <c r="BA6817" s="75"/>
    </row>
    <row r="6818" spans="48:53">
      <c r="AV6818" s="203"/>
      <c r="AW6818" s="75"/>
      <c r="AX6818" s="75"/>
      <c r="AY6818" s="94"/>
      <c r="AZ6818" s="75"/>
      <c r="BA6818" s="75"/>
    </row>
    <row r="6819" spans="48:53">
      <c r="AV6819" s="203"/>
      <c r="AW6819" s="75"/>
      <c r="AX6819" s="75"/>
      <c r="AY6819" s="94"/>
      <c r="AZ6819" s="75"/>
      <c r="BA6819" s="75"/>
    </row>
    <row r="6820" spans="48:53">
      <c r="AV6820" s="203"/>
      <c r="AW6820" s="75"/>
      <c r="AX6820" s="75"/>
      <c r="AY6820" s="94"/>
      <c r="AZ6820" s="75"/>
      <c r="BA6820" s="75"/>
    </row>
    <row r="6821" spans="48:53">
      <c r="AV6821" s="203"/>
      <c r="AW6821" s="75"/>
      <c r="AX6821" s="75"/>
      <c r="AY6821" s="94"/>
      <c r="AZ6821" s="75"/>
      <c r="BA6821" s="75"/>
    </row>
    <row r="6822" spans="48:53">
      <c r="AV6822" s="203"/>
      <c r="AW6822" s="75"/>
      <c r="AX6822" s="75"/>
      <c r="AY6822" s="94"/>
      <c r="AZ6822" s="75"/>
      <c r="BA6822" s="75"/>
    </row>
    <row r="6823" spans="48:53">
      <c r="AV6823" s="203"/>
      <c r="AW6823" s="75"/>
      <c r="AX6823" s="75"/>
      <c r="AY6823" s="94"/>
      <c r="AZ6823" s="75"/>
      <c r="BA6823" s="75"/>
    </row>
    <row r="6824" spans="48:53">
      <c r="AV6824" s="203"/>
      <c r="AW6824" s="75"/>
      <c r="AX6824" s="75"/>
      <c r="AY6824" s="94"/>
      <c r="AZ6824" s="75"/>
      <c r="BA6824" s="75"/>
    </row>
    <row r="6825" spans="48:53">
      <c r="AV6825" s="203"/>
      <c r="AW6825" s="75"/>
      <c r="AX6825" s="75"/>
      <c r="AY6825" s="94"/>
      <c r="AZ6825" s="75"/>
      <c r="BA6825" s="75"/>
    </row>
    <row r="6826" spans="48:53">
      <c r="AV6826" s="203"/>
      <c r="AW6826" s="75"/>
      <c r="AX6826" s="75"/>
      <c r="AY6826" s="94"/>
      <c r="AZ6826" s="75"/>
      <c r="BA6826" s="75"/>
    </row>
    <row r="6827" spans="48:53">
      <c r="AV6827" s="203"/>
      <c r="AW6827" s="75"/>
      <c r="AX6827" s="75"/>
      <c r="AY6827" s="94"/>
      <c r="AZ6827" s="75"/>
      <c r="BA6827" s="75"/>
    </row>
    <row r="6828" spans="48:53">
      <c r="AV6828" s="203"/>
      <c r="AW6828" s="75"/>
      <c r="AX6828" s="75"/>
      <c r="AY6828" s="94"/>
      <c r="AZ6828" s="75"/>
      <c r="BA6828" s="75"/>
    </row>
    <row r="6829" spans="48:53">
      <c r="AV6829" s="203"/>
      <c r="AW6829" s="75"/>
      <c r="AX6829" s="75"/>
      <c r="AY6829" s="94"/>
      <c r="AZ6829" s="75"/>
      <c r="BA6829" s="75"/>
    </row>
    <row r="6830" spans="48:53">
      <c r="AV6830" s="203"/>
      <c r="AW6830" s="75"/>
      <c r="AX6830" s="75"/>
      <c r="AY6830" s="94"/>
      <c r="AZ6830" s="75"/>
      <c r="BA6830" s="75"/>
    </row>
    <row r="6831" spans="48:53">
      <c r="AV6831" s="203"/>
      <c r="AW6831" s="75"/>
      <c r="AX6831" s="75"/>
      <c r="AY6831" s="94"/>
      <c r="AZ6831" s="75"/>
      <c r="BA6831" s="75"/>
    </row>
    <row r="6832" spans="48:53">
      <c r="AV6832" s="203"/>
      <c r="AW6832" s="75"/>
      <c r="AX6832" s="75"/>
      <c r="AY6832" s="94"/>
      <c r="AZ6832" s="75"/>
      <c r="BA6832" s="75"/>
    </row>
    <row r="6833" spans="48:53">
      <c r="AV6833" s="203"/>
      <c r="AW6833" s="75"/>
      <c r="AX6833" s="75"/>
      <c r="AY6833" s="94"/>
      <c r="AZ6833" s="75"/>
      <c r="BA6833" s="75"/>
    </row>
    <row r="6834" spans="48:53">
      <c r="AV6834" s="203"/>
      <c r="AW6834" s="75"/>
      <c r="AX6834" s="75"/>
      <c r="AY6834" s="94"/>
      <c r="AZ6834" s="75"/>
      <c r="BA6834" s="75"/>
    </row>
    <row r="6835" spans="48:53">
      <c r="AV6835" s="203"/>
      <c r="AW6835" s="75"/>
      <c r="AX6835" s="75"/>
      <c r="AY6835" s="94"/>
      <c r="AZ6835" s="75"/>
      <c r="BA6835" s="75"/>
    </row>
    <row r="6836" spans="48:53">
      <c r="AV6836" s="203"/>
      <c r="AW6836" s="75"/>
      <c r="AX6836" s="75"/>
      <c r="AY6836" s="94"/>
      <c r="AZ6836" s="75"/>
      <c r="BA6836" s="75"/>
    </row>
    <row r="6837" spans="48:53">
      <c r="AV6837" s="203"/>
      <c r="AW6837" s="75"/>
      <c r="AX6837" s="75"/>
      <c r="AY6837" s="94"/>
      <c r="AZ6837" s="75"/>
      <c r="BA6837" s="75"/>
    </row>
    <row r="6838" spans="48:53">
      <c r="AV6838" s="203"/>
      <c r="AW6838" s="75"/>
      <c r="AX6838" s="75"/>
      <c r="AY6838" s="94"/>
      <c r="AZ6838" s="75"/>
      <c r="BA6838" s="75"/>
    </row>
    <row r="6839" spans="48:53">
      <c r="AV6839" s="203"/>
      <c r="AW6839" s="75"/>
      <c r="AX6839" s="75"/>
      <c r="AY6839" s="94"/>
      <c r="AZ6839" s="75"/>
      <c r="BA6839" s="75"/>
    </row>
    <row r="6840" spans="48:53">
      <c r="AV6840" s="203"/>
      <c r="AW6840" s="75"/>
      <c r="AX6840" s="75"/>
      <c r="AY6840" s="94"/>
      <c r="AZ6840" s="75"/>
      <c r="BA6840" s="75"/>
    </row>
    <row r="6841" spans="48:53">
      <c r="AV6841" s="203"/>
      <c r="AW6841" s="75"/>
      <c r="AX6841" s="75"/>
      <c r="AY6841" s="94"/>
      <c r="AZ6841" s="75"/>
      <c r="BA6841" s="75"/>
    </row>
    <row r="6842" spans="48:53">
      <c r="AV6842" s="203"/>
      <c r="AW6842" s="75"/>
      <c r="AX6842" s="75"/>
      <c r="AY6842" s="94"/>
      <c r="AZ6842" s="75"/>
      <c r="BA6842" s="75"/>
    </row>
    <row r="6843" spans="48:53">
      <c r="AV6843" s="203"/>
      <c r="AW6843" s="75"/>
      <c r="AX6843" s="75"/>
      <c r="AY6843" s="94"/>
      <c r="AZ6843" s="75"/>
      <c r="BA6843" s="75"/>
    </row>
    <row r="6844" spans="48:53">
      <c r="AV6844" s="203"/>
      <c r="AW6844" s="75"/>
      <c r="AX6844" s="75"/>
      <c r="AY6844" s="94"/>
      <c r="AZ6844" s="75"/>
      <c r="BA6844" s="75"/>
    </row>
    <row r="6845" spans="48:53">
      <c r="AV6845" s="203"/>
      <c r="AW6845" s="75"/>
      <c r="AX6845" s="75"/>
      <c r="AY6845" s="94"/>
      <c r="AZ6845" s="75"/>
      <c r="BA6845" s="75"/>
    </row>
    <row r="6846" spans="48:53">
      <c r="AV6846" s="203"/>
      <c r="AW6846" s="75"/>
      <c r="AX6846" s="75"/>
      <c r="AY6846" s="94"/>
      <c r="AZ6846" s="75"/>
      <c r="BA6846" s="75"/>
    </row>
    <row r="6847" spans="48:53">
      <c r="AV6847" s="203"/>
      <c r="AW6847" s="75"/>
      <c r="AX6847" s="75"/>
      <c r="AY6847" s="94"/>
      <c r="AZ6847" s="75"/>
      <c r="BA6847" s="75"/>
    </row>
    <row r="6848" spans="48:53">
      <c r="AV6848" s="203"/>
      <c r="AW6848" s="75"/>
      <c r="AX6848" s="75"/>
      <c r="AY6848" s="94"/>
      <c r="AZ6848" s="75"/>
      <c r="BA6848" s="75"/>
    </row>
    <row r="6849" spans="48:53">
      <c r="AV6849" s="203"/>
      <c r="AW6849" s="75"/>
      <c r="AX6849" s="75"/>
      <c r="AY6849" s="94"/>
      <c r="AZ6849" s="75"/>
      <c r="BA6849" s="75"/>
    </row>
    <row r="6850" spans="48:53">
      <c r="AV6850" s="203"/>
      <c r="AW6850" s="75"/>
      <c r="AX6850" s="75"/>
      <c r="AY6850" s="94"/>
      <c r="AZ6850" s="75"/>
      <c r="BA6850" s="75"/>
    </row>
    <row r="6851" spans="48:53">
      <c r="AV6851" s="203"/>
      <c r="AW6851" s="75"/>
      <c r="AX6851" s="75"/>
      <c r="AY6851" s="94"/>
      <c r="AZ6851" s="75"/>
      <c r="BA6851" s="75"/>
    </row>
    <row r="6852" spans="48:53">
      <c r="AV6852" s="203"/>
      <c r="AW6852" s="75"/>
      <c r="AX6852" s="75"/>
      <c r="AY6852" s="94"/>
      <c r="AZ6852" s="75"/>
      <c r="BA6852" s="75"/>
    </row>
    <row r="6853" spans="48:53">
      <c r="AV6853" s="203"/>
      <c r="AW6853" s="75"/>
      <c r="AX6853" s="75"/>
      <c r="AY6853" s="94"/>
      <c r="AZ6853" s="75"/>
      <c r="BA6853" s="75"/>
    </row>
    <row r="6854" spans="48:53">
      <c r="AV6854" s="203"/>
      <c r="AW6854" s="75"/>
      <c r="AX6854" s="75"/>
      <c r="AY6854" s="94"/>
      <c r="AZ6854" s="75"/>
      <c r="BA6854" s="75"/>
    </row>
    <row r="6855" spans="48:53">
      <c r="AV6855" s="203"/>
      <c r="AW6855" s="75"/>
      <c r="AX6855" s="75"/>
      <c r="AY6855" s="94"/>
      <c r="AZ6855" s="75"/>
      <c r="BA6855" s="75"/>
    </row>
    <row r="6856" spans="48:53">
      <c r="AV6856" s="203"/>
      <c r="AW6856" s="75"/>
      <c r="AX6856" s="75"/>
      <c r="AY6856" s="94"/>
      <c r="AZ6856" s="75"/>
      <c r="BA6856" s="75"/>
    </row>
    <row r="6857" spans="48:53">
      <c r="AV6857" s="203"/>
      <c r="AW6857" s="75"/>
      <c r="AX6857" s="75"/>
      <c r="AY6857" s="94"/>
      <c r="AZ6857" s="75"/>
      <c r="BA6857" s="75"/>
    </row>
    <row r="6858" spans="48:53">
      <c r="AV6858" s="203"/>
      <c r="AW6858" s="75"/>
      <c r="AX6858" s="75"/>
      <c r="AY6858" s="94"/>
      <c r="AZ6858" s="75"/>
      <c r="BA6858" s="75"/>
    </row>
    <row r="6859" spans="48:53">
      <c r="AV6859" s="203"/>
      <c r="AW6859" s="75"/>
      <c r="AX6859" s="75"/>
      <c r="AY6859" s="94"/>
      <c r="AZ6859" s="75"/>
      <c r="BA6859" s="75"/>
    </row>
    <row r="6860" spans="48:53">
      <c r="AV6860" s="203"/>
      <c r="AW6860" s="75"/>
      <c r="AX6860" s="75"/>
      <c r="AY6860" s="94"/>
      <c r="AZ6860" s="75"/>
      <c r="BA6860" s="75"/>
    </row>
    <row r="6861" spans="48:53">
      <c r="AV6861" s="203"/>
      <c r="AW6861" s="75"/>
      <c r="AX6861" s="75"/>
      <c r="AY6861" s="94"/>
      <c r="AZ6861" s="75"/>
      <c r="BA6861" s="75"/>
    </row>
    <row r="6862" spans="48:53">
      <c r="AV6862" s="203"/>
      <c r="AW6862" s="75"/>
      <c r="AX6862" s="75"/>
      <c r="AY6862" s="94"/>
      <c r="AZ6862" s="75"/>
      <c r="BA6862" s="75"/>
    </row>
    <row r="6863" spans="48:53">
      <c r="AV6863" s="203"/>
      <c r="AW6863" s="75"/>
      <c r="AX6863" s="75"/>
      <c r="AY6863" s="94"/>
      <c r="AZ6863" s="75"/>
      <c r="BA6863" s="75"/>
    </row>
    <row r="6864" spans="48:53">
      <c r="AV6864" s="203"/>
      <c r="AW6864" s="75"/>
      <c r="AX6864" s="75"/>
      <c r="AY6864" s="94"/>
      <c r="AZ6864" s="75"/>
      <c r="BA6864" s="75"/>
    </row>
    <row r="6865" spans="48:53">
      <c r="AV6865" s="203"/>
      <c r="AW6865" s="75"/>
      <c r="AX6865" s="75"/>
      <c r="AY6865" s="94"/>
      <c r="AZ6865" s="75"/>
      <c r="BA6865" s="75"/>
    </row>
    <row r="6866" spans="48:53">
      <c r="AV6866" s="203"/>
      <c r="AW6866" s="75"/>
      <c r="AX6866" s="75"/>
      <c r="AY6866" s="94"/>
      <c r="AZ6866" s="75"/>
      <c r="BA6866" s="75"/>
    </row>
    <row r="6867" spans="48:53">
      <c r="AV6867" s="203"/>
      <c r="AW6867" s="75"/>
      <c r="AX6867" s="75"/>
      <c r="AY6867" s="94"/>
      <c r="AZ6867" s="75"/>
      <c r="BA6867" s="75"/>
    </row>
    <row r="6868" spans="48:53">
      <c r="AV6868" s="203"/>
      <c r="AW6868" s="75"/>
      <c r="AX6868" s="75"/>
      <c r="AY6868" s="94"/>
      <c r="AZ6868" s="75"/>
      <c r="BA6868" s="75"/>
    </row>
    <row r="6869" spans="48:53">
      <c r="AV6869" s="203"/>
      <c r="AW6869" s="75"/>
      <c r="AX6869" s="75"/>
      <c r="AY6869" s="94"/>
      <c r="AZ6869" s="75"/>
      <c r="BA6869" s="75"/>
    </row>
    <row r="6870" spans="48:53">
      <c r="AV6870" s="203"/>
      <c r="AW6870" s="75"/>
      <c r="AX6870" s="75"/>
      <c r="AY6870" s="94"/>
      <c r="AZ6870" s="75"/>
      <c r="BA6870" s="75"/>
    </row>
    <row r="6871" spans="48:53">
      <c r="AV6871" s="203"/>
      <c r="AW6871" s="75"/>
      <c r="AX6871" s="75"/>
      <c r="AY6871" s="94"/>
      <c r="AZ6871" s="75"/>
      <c r="BA6871" s="75"/>
    </row>
    <row r="6872" spans="48:53">
      <c r="AV6872" s="203"/>
      <c r="AW6872" s="75"/>
      <c r="AX6872" s="75"/>
      <c r="AY6872" s="94"/>
      <c r="AZ6872" s="75"/>
      <c r="BA6872" s="75"/>
    </row>
    <row r="6873" spans="48:53">
      <c r="AV6873" s="203"/>
      <c r="AW6873" s="75"/>
      <c r="AX6873" s="75"/>
      <c r="AY6873" s="94"/>
      <c r="AZ6873" s="75"/>
      <c r="BA6873" s="75"/>
    </row>
    <row r="6874" spans="48:53">
      <c r="AV6874" s="203"/>
      <c r="AW6874" s="75"/>
      <c r="AX6874" s="75"/>
      <c r="AY6874" s="94"/>
      <c r="AZ6874" s="75"/>
      <c r="BA6874" s="75"/>
    </row>
    <row r="6875" spans="48:53">
      <c r="AV6875" s="203"/>
      <c r="AW6875" s="75"/>
      <c r="AX6875" s="75"/>
      <c r="AY6875" s="94"/>
      <c r="AZ6875" s="75"/>
      <c r="BA6875" s="75"/>
    </row>
    <row r="6876" spans="48:53">
      <c r="AV6876" s="203"/>
      <c r="AW6876" s="75"/>
      <c r="AX6876" s="75"/>
      <c r="AY6876" s="94"/>
      <c r="AZ6876" s="75"/>
      <c r="BA6876" s="75"/>
    </row>
    <row r="6877" spans="48:53">
      <c r="AV6877" s="203"/>
      <c r="AW6877" s="75"/>
      <c r="AX6877" s="75"/>
      <c r="AY6877" s="94"/>
      <c r="AZ6877" s="75"/>
      <c r="BA6877" s="75"/>
    </row>
    <row r="6878" spans="48:53">
      <c r="AV6878" s="203"/>
      <c r="AW6878" s="75"/>
      <c r="AX6878" s="75"/>
      <c r="AY6878" s="94"/>
      <c r="AZ6878" s="75"/>
      <c r="BA6878" s="75"/>
    </row>
    <row r="6879" spans="48:53">
      <c r="AV6879" s="203"/>
      <c r="AW6879" s="75"/>
      <c r="AX6879" s="75"/>
      <c r="AY6879" s="94"/>
      <c r="AZ6879" s="75"/>
      <c r="BA6879" s="75"/>
    </row>
    <row r="6880" spans="48:53">
      <c r="AV6880" s="203"/>
      <c r="AW6880" s="75"/>
      <c r="AX6880" s="75"/>
      <c r="AY6880" s="94"/>
      <c r="AZ6880" s="75"/>
      <c r="BA6880" s="75"/>
    </row>
    <row r="6881" spans="48:53">
      <c r="AV6881" s="203"/>
      <c r="AW6881" s="75"/>
      <c r="AX6881" s="75"/>
      <c r="AY6881" s="94"/>
      <c r="AZ6881" s="75"/>
      <c r="BA6881" s="75"/>
    </row>
    <row r="6882" spans="48:53">
      <c r="AV6882" s="203"/>
      <c r="AW6882" s="75"/>
      <c r="AX6882" s="75"/>
      <c r="AY6882" s="94"/>
      <c r="AZ6882" s="75"/>
      <c r="BA6882" s="75"/>
    </row>
    <row r="6883" spans="48:53">
      <c r="AV6883" s="203"/>
      <c r="AW6883" s="75"/>
      <c r="AX6883" s="75"/>
      <c r="AY6883" s="94"/>
      <c r="AZ6883" s="75"/>
      <c r="BA6883" s="75"/>
    </row>
    <row r="6884" spans="48:53">
      <c r="AV6884" s="203"/>
      <c r="AW6884" s="75"/>
      <c r="AX6884" s="75"/>
      <c r="AY6884" s="94"/>
      <c r="AZ6884" s="75"/>
      <c r="BA6884" s="75"/>
    </row>
    <row r="6885" spans="48:53">
      <c r="AV6885" s="203"/>
      <c r="AW6885" s="75"/>
      <c r="AX6885" s="75"/>
      <c r="AY6885" s="94"/>
      <c r="AZ6885" s="75"/>
      <c r="BA6885" s="75"/>
    </row>
    <row r="6886" spans="48:53">
      <c r="AV6886" s="203"/>
      <c r="AW6886" s="75"/>
      <c r="AX6886" s="75"/>
      <c r="AY6886" s="94"/>
      <c r="AZ6886" s="75"/>
      <c r="BA6886" s="75"/>
    </row>
    <row r="6887" spans="48:53">
      <c r="AV6887" s="203"/>
      <c r="AW6887" s="75"/>
      <c r="AX6887" s="75"/>
      <c r="AY6887" s="94"/>
      <c r="AZ6887" s="75"/>
      <c r="BA6887" s="75"/>
    </row>
    <row r="6888" spans="48:53">
      <c r="AV6888" s="203"/>
      <c r="AW6888" s="75"/>
      <c r="AX6888" s="75"/>
      <c r="AY6888" s="94"/>
      <c r="AZ6888" s="75"/>
      <c r="BA6888" s="75"/>
    </row>
    <row r="6889" spans="48:53">
      <c r="AV6889" s="203"/>
      <c r="AW6889" s="75"/>
      <c r="AX6889" s="75"/>
      <c r="AY6889" s="94"/>
      <c r="AZ6889" s="75"/>
      <c r="BA6889" s="75"/>
    </row>
    <row r="6890" spans="48:53">
      <c r="AV6890" s="203"/>
      <c r="AW6890" s="75"/>
      <c r="AX6890" s="75"/>
      <c r="AY6890" s="94"/>
      <c r="AZ6890" s="75"/>
      <c r="BA6890" s="75"/>
    </row>
    <row r="6891" spans="48:53">
      <c r="AV6891" s="203"/>
      <c r="AW6891" s="75"/>
      <c r="AX6891" s="75"/>
      <c r="AY6891" s="94"/>
      <c r="AZ6891" s="75"/>
      <c r="BA6891" s="75"/>
    </row>
    <row r="6892" spans="48:53">
      <c r="AV6892" s="203"/>
      <c r="AW6892" s="75"/>
      <c r="AX6892" s="75"/>
      <c r="AY6892" s="94"/>
      <c r="AZ6892" s="75"/>
      <c r="BA6892" s="75"/>
    </row>
    <row r="6893" spans="48:53">
      <c r="AV6893" s="203"/>
      <c r="AW6893" s="75"/>
      <c r="AX6893" s="75"/>
      <c r="AY6893" s="94"/>
      <c r="AZ6893" s="75"/>
      <c r="BA6893" s="75"/>
    </row>
    <row r="6894" spans="48:53">
      <c r="AV6894" s="203"/>
      <c r="AW6894" s="75"/>
      <c r="AX6894" s="75"/>
      <c r="AY6894" s="94"/>
      <c r="AZ6894" s="75"/>
      <c r="BA6894" s="75"/>
    </row>
    <row r="6895" spans="48:53">
      <c r="AV6895" s="203"/>
      <c r="AW6895" s="75"/>
      <c r="AX6895" s="75"/>
      <c r="AY6895" s="94"/>
      <c r="AZ6895" s="75"/>
      <c r="BA6895" s="75"/>
    </row>
    <row r="6896" spans="48:53">
      <c r="AV6896" s="203"/>
      <c r="AW6896" s="75"/>
      <c r="AX6896" s="75"/>
      <c r="AY6896" s="94"/>
      <c r="AZ6896" s="75"/>
      <c r="BA6896" s="75"/>
    </row>
    <row r="6897" spans="48:53">
      <c r="AV6897" s="203"/>
      <c r="AW6897" s="75"/>
      <c r="AX6897" s="75"/>
      <c r="AY6897" s="94"/>
      <c r="AZ6897" s="75"/>
      <c r="BA6897" s="75"/>
    </row>
    <row r="6898" spans="48:53">
      <c r="AV6898" s="203"/>
      <c r="AW6898" s="75"/>
      <c r="AX6898" s="75"/>
      <c r="AY6898" s="94"/>
      <c r="AZ6898" s="75"/>
      <c r="BA6898" s="75"/>
    </row>
    <row r="6899" spans="48:53">
      <c r="AV6899" s="203"/>
      <c r="AW6899" s="75"/>
      <c r="AX6899" s="75"/>
      <c r="AY6899" s="94"/>
      <c r="AZ6899" s="75"/>
      <c r="BA6899" s="75"/>
    </row>
    <row r="6900" spans="48:53">
      <c r="AV6900" s="203"/>
      <c r="AW6900" s="75"/>
      <c r="AX6900" s="75"/>
      <c r="AY6900" s="94"/>
      <c r="AZ6900" s="75"/>
      <c r="BA6900" s="75"/>
    </row>
    <row r="6901" spans="48:53">
      <c r="AV6901" s="203"/>
      <c r="AW6901" s="75"/>
      <c r="AX6901" s="75"/>
      <c r="AY6901" s="94"/>
      <c r="AZ6901" s="75"/>
      <c r="BA6901" s="75"/>
    </row>
    <row r="6902" spans="48:53">
      <c r="AV6902" s="203"/>
      <c r="AW6902" s="75"/>
      <c r="AX6902" s="75"/>
      <c r="AY6902" s="94"/>
      <c r="AZ6902" s="75"/>
      <c r="BA6902" s="75"/>
    </row>
    <row r="6903" spans="48:53">
      <c r="AV6903" s="203"/>
      <c r="AW6903" s="75"/>
      <c r="AX6903" s="75"/>
      <c r="AY6903" s="94"/>
      <c r="AZ6903" s="75"/>
      <c r="BA6903" s="75"/>
    </row>
    <row r="6904" spans="48:53">
      <c r="AV6904" s="203"/>
      <c r="AW6904" s="75"/>
      <c r="AX6904" s="75"/>
      <c r="AY6904" s="94"/>
      <c r="AZ6904" s="75"/>
      <c r="BA6904" s="75"/>
    </row>
    <row r="6905" spans="48:53">
      <c r="AV6905" s="203"/>
      <c r="AW6905" s="75"/>
      <c r="AX6905" s="75"/>
      <c r="AY6905" s="94"/>
      <c r="AZ6905" s="75"/>
      <c r="BA6905" s="75"/>
    </row>
    <row r="6906" spans="48:53">
      <c r="AV6906" s="203"/>
      <c r="AW6906" s="75"/>
      <c r="AX6906" s="75"/>
      <c r="AY6906" s="94"/>
      <c r="AZ6906" s="75"/>
      <c r="BA6906" s="75"/>
    </row>
    <row r="6907" spans="48:53">
      <c r="AV6907" s="203"/>
      <c r="AW6907" s="75"/>
      <c r="AX6907" s="75"/>
      <c r="AY6907" s="94"/>
      <c r="AZ6907" s="75"/>
      <c r="BA6907" s="75"/>
    </row>
    <row r="6908" spans="48:53">
      <c r="AV6908" s="203"/>
      <c r="AW6908" s="75"/>
      <c r="AX6908" s="75"/>
      <c r="AY6908" s="94"/>
      <c r="AZ6908" s="75"/>
      <c r="BA6908" s="75"/>
    </row>
    <row r="6909" spans="48:53">
      <c r="AV6909" s="203"/>
      <c r="AW6909" s="75"/>
      <c r="AX6909" s="75"/>
      <c r="AY6909" s="94"/>
      <c r="AZ6909" s="75"/>
      <c r="BA6909" s="75"/>
    </row>
    <row r="6910" spans="48:53">
      <c r="AV6910" s="203"/>
      <c r="AW6910" s="75"/>
      <c r="AX6910" s="75"/>
      <c r="AY6910" s="94"/>
      <c r="AZ6910" s="75"/>
      <c r="BA6910" s="75"/>
    </row>
    <row r="6911" spans="48:53">
      <c r="AV6911" s="203"/>
      <c r="AW6911" s="75"/>
      <c r="AX6911" s="75"/>
      <c r="AY6911" s="94"/>
      <c r="AZ6911" s="75"/>
      <c r="BA6911" s="75"/>
    </row>
    <row r="6912" spans="48:53">
      <c r="AV6912" s="203"/>
      <c r="AW6912" s="75"/>
      <c r="AX6912" s="75"/>
      <c r="AY6912" s="94"/>
      <c r="AZ6912" s="75"/>
      <c r="BA6912" s="75"/>
    </row>
    <row r="6913" spans="48:53">
      <c r="AV6913" s="203"/>
      <c r="AW6913" s="75"/>
      <c r="AX6913" s="75"/>
      <c r="AY6913" s="94"/>
      <c r="AZ6913" s="75"/>
      <c r="BA6913" s="75"/>
    </row>
    <row r="6914" spans="48:53">
      <c r="AV6914" s="203"/>
      <c r="AW6914" s="75"/>
      <c r="AX6914" s="75"/>
      <c r="AY6914" s="94"/>
      <c r="AZ6914" s="75"/>
      <c r="BA6914" s="75"/>
    </row>
    <row r="6915" spans="48:53">
      <c r="AV6915" s="203"/>
      <c r="AW6915" s="75"/>
      <c r="AX6915" s="75"/>
      <c r="AY6915" s="94"/>
      <c r="AZ6915" s="75"/>
      <c r="BA6915" s="75"/>
    </row>
    <row r="6916" spans="48:53">
      <c r="AV6916" s="203"/>
      <c r="AW6916" s="75"/>
      <c r="AX6916" s="75"/>
      <c r="AY6916" s="94"/>
      <c r="AZ6916" s="75"/>
      <c r="BA6916" s="75"/>
    </row>
    <row r="6917" spans="48:53">
      <c r="AV6917" s="203"/>
      <c r="AW6917" s="75"/>
      <c r="AX6917" s="75"/>
      <c r="AY6917" s="94"/>
      <c r="AZ6917" s="75"/>
      <c r="BA6917" s="75"/>
    </row>
    <row r="6918" spans="48:53">
      <c r="AV6918" s="203"/>
      <c r="AW6918" s="75"/>
      <c r="AX6918" s="75"/>
      <c r="AY6918" s="94"/>
      <c r="AZ6918" s="75"/>
      <c r="BA6918" s="75"/>
    </row>
    <row r="6919" spans="48:53">
      <c r="AV6919" s="203"/>
      <c r="AW6919" s="75"/>
      <c r="AX6919" s="75"/>
      <c r="AY6919" s="94"/>
      <c r="AZ6919" s="75"/>
      <c r="BA6919" s="75"/>
    </row>
    <row r="6920" spans="48:53">
      <c r="AV6920" s="203"/>
      <c r="AW6920" s="75"/>
      <c r="AX6920" s="75"/>
      <c r="AY6920" s="94"/>
      <c r="AZ6920" s="75"/>
      <c r="BA6920" s="75"/>
    </row>
    <row r="6921" spans="48:53">
      <c r="AV6921" s="203"/>
      <c r="AW6921" s="75"/>
      <c r="AX6921" s="75"/>
      <c r="AY6921" s="94"/>
      <c r="AZ6921" s="75"/>
      <c r="BA6921" s="75"/>
    </row>
    <row r="6922" spans="48:53">
      <c r="AV6922" s="203"/>
      <c r="AW6922" s="75"/>
      <c r="AX6922" s="75"/>
      <c r="AY6922" s="94"/>
      <c r="AZ6922" s="75"/>
      <c r="BA6922" s="75"/>
    </row>
    <row r="6923" spans="48:53">
      <c r="AV6923" s="203"/>
      <c r="AW6923" s="75"/>
      <c r="AX6923" s="75"/>
      <c r="AY6923" s="94"/>
      <c r="AZ6923" s="75"/>
      <c r="BA6923" s="75"/>
    </row>
    <row r="6924" spans="48:53">
      <c r="AV6924" s="203"/>
      <c r="AW6924" s="75"/>
      <c r="AX6924" s="75"/>
      <c r="AY6924" s="94"/>
      <c r="AZ6924" s="75"/>
      <c r="BA6924" s="75"/>
    </row>
    <row r="6925" spans="48:53">
      <c r="AV6925" s="203"/>
      <c r="AW6925" s="75"/>
      <c r="AX6925" s="75"/>
      <c r="AY6925" s="94"/>
      <c r="AZ6925" s="75"/>
      <c r="BA6925" s="75"/>
    </row>
    <row r="6926" spans="48:53">
      <c r="AV6926" s="203"/>
      <c r="AW6926" s="75"/>
      <c r="AX6926" s="75"/>
      <c r="AY6926" s="94"/>
      <c r="AZ6926" s="75"/>
      <c r="BA6926" s="75"/>
    </row>
    <row r="6927" spans="48:53">
      <c r="AV6927" s="203"/>
      <c r="AW6927" s="75"/>
      <c r="AX6927" s="75"/>
      <c r="AY6927" s="94"/>
      <c r="AZ6927" s="75"/>
      <c r="BA6927" s="75"/>
    </row>
    <row r="6928" spans="48:53">
      <c r="AV6928" s="203"/>
      <c r="AW6928" s="75"/>
      <c r="AX6928" s="75"/>
      <c r="AY6928" s="94"/>
      <c r="AZ6928" s="75"/>
      <c r="BA6928" s="75"/>
    </row>
    <row r="6929" spans="48:53">
      <c r="AV6929" s="203"/>
      <c r="AW6929" s="75"/>
      <c r="AX6929" s="75"/>
      <c r="AY6929" s="94"/>
      <c r="AZ6929" s="75"/>
      <c r="BA6929" s="75"/>
    </row>
    <row r="6930" spans="48:53">
      <c r="AV6930" s="203"/>
      <c r="AW6930" s="75"/>
      <c r="AX6930" s="75"/>
      <c r="AY6930" s="94"/>
      <c r="AZ6930" s="75"/>
      <c r="BA6930" s="75"/>
    </row>
    <row r="6931" spans="48:53">
      <c r="AV6931" s="203"/>
      <c r="AW6931" s="75"/>
      <c r="AX6931" s="75"/>
      <c r="AY6931" s="94"/>
      <c r="AZ6931" s="75"/>
      <c r="BA6931" s="75"/>
    </row>
    <row r="6932" spans="48:53">
      <c r="AV6932" s="203"/>
      <c r="AW6932" s="75"/>
      <c r="AX6932" s="75"/>
      <c r="AY6932" s="94"/>
      <c r="AZ6932" s="75"/>
      <c r="BA6932" s="75"/>
    </row>
    <row r="6933" spans="48:53">
      <c r="AV6933" s="203"/>
      <c r="AW6933" s="75"/>
      <c r="AX6933" s="75"/>
      <c r="AY6933" s="94"/>
      <c r="AZ6933" s="75"/>
      <c r="BA6933" s="75"/>
    </row>
    <row r="6934" spans="48:53">
      <c r="AV6934" s="203"/>
      <c r="AW6934" s="75"/>
      <c r="AX6934" s="75"/>
      <c r="AY6934" s="94"/>
      <c r="AZ6934" s="75"/>
      <c r="BA6934" s="75"/>
    </row>
    <row r="6935" spans="48:53">
      <c r="AV6935" s="203"/>
      <c r="AW6935" s="75"/>
      <c r="AX6935" s="75"/>
      <c r="AY6935" s="94"/>
      <c r="AZ6935" s="75"/>
      <c r="BA6935" s="75"/>
    </row>
    <row r="6936" spans="48:53">
      <c r="AV6936" s="203"/>
      <c r="AW6936" s="75"/>
      <c r="AX6936" s="75"/>
      <c r="AY6936" s="94"/>
      <c r="AZ6936" s="75"/>
      <c r="BA6936" s="75"/>
    </row>
    <row r="6937" spans="48:53">
      <c r="AV6937" s="203"/>
      <c r="AW6937" s="75"/>
      <c r="AX6937" s="75"/>
      <c r="AY6937" s="94"/>
      <c r="AZ6937" s="75"/>
      <c r="BA6937" s="75"/>
    </row>
    <row r="6938" spans="48:53">
      <c r="AV6938" s="203"/>
      <c r="AW6938" s="75"/>
      <c r="AX6938" s="75"/>
      <c r="AY6938" s="94"/>
      <c r="AZ6938" s="75"/>
      <c r="BA6938" s="75"/>
    </row>
    <row r="6939" spans="48:53">
      <c r="AV6939" s="203"/>
      <c r="AW6939" s="75"/>
      <c r="AX6939" s="75"/>
      <c r="AY6939" s="94"/>
      <c r="AZ6939" s="75"/>
      <c r="BA6939" s="75"/>
    </row>
    <row r="6940" spans="48:53">
      <c r="AV6940" s="203"/>
      <c r="AW6940" s="75"/>
      <c r="AX6940" s="75"/>
      <c r="AY6940" s="94"/>
      <c r="AZ6940" s="75"/>
      <c r="BA6940" s="75"/>
    </row>
    <row r="6941" spans="48:53">
      <c r="AV6941" s="203"/>
      <c r="AW6941" s="75"/>
      <c r="AX6941" s="75"/>
      <c r="AY6941" s="94"/>
      <c r="AZ6941" s="75"/>
      <c r="BA6941" s="75"/>
    </row>
    <row r="6942" spans="48:53">
      <c r="AV6942" s="203"/>
      <c r="AW6942" s="75"/>
      <c r="AX6942" s="75"/>
      <c r="AY6942" s="94"/>
      <c r="AZ6942" s="75"/>
      <c r="BA6942" s="75"/>
    </row>
    <row r="6943" spans="48:53">
      <c r="AV6943" s="203"/>
      <c r="AW6943" s="75"/>
      <c r="AX6943" s="75"/>
      <c r="AY6943" s="94"/>
      <c r="AZ6943" s="75"/>
      <c r="BA6943" s="75"/>
    </row>
    <row r="6944" spans="48:53">
      <c r="AV6944" s="203"/>
      <c r="AW6944" s="75"/>
      <c r="AX6944" s="75"/>
      <c r="AY6944" s="94"/>
      <c r="AZ6944" s="75"/>
      <c r="BA6944" s="75"/>
    </row>
    <row r="6945" spans="48:53">
      <c r="AV6945" s="203"/>
      <c r="AW6945" s="75"/>
      <c r="AX6945" s="75"/>
      <c r="AY6945" s="94"/>
      <c r="AZ6945" s="75"/>
      <c r="BA6945" s="75"/>
    </row>
    <row r="6946" spans="48:53">
      <c r="AV6946" s="203"/>
      <c r="AW6946" s="75"/>
      <c r="AX6946" s="75"/>
      <c r="AY6946" s="94"/>
      <c r="AZ6946" s="75"/>
      <c r="BA6946" s="75"/>
    </row>
    <row r="6947" spans="48:53">
      <c r="AV6947" s="203"/>
      <c r="AW6947" s="75"/>
      <c r="AX6947" s="75"/>
      <c r="AY6947" s="94"/>
      <c r="AZ6947" s="75"/>
      <c r="BA6947" s="75"/>
    </row>
    <row r="6948" spans="48:53">
      <c r="AV6948" s="203"/>
      <c r="AW6948" s="75"/>
      <c r="AX6948" s="75"/>
      <c r="AY6948" s="94"/>
      <c r="AZ6948" s="75"/>
      <c r="BA6948" s="75"/>
    </row>
    <row r="6949" spans="48:53">
      <c r="AV6949" s="203"/>
      <c r="AW6949" s="75"/>
      <c r="AX6949" s="75"/>
      <c r="AY6949" s="94"/>
      <c r="AZ6949" s="75"/>
      <c r="BA6949" s="75"/>
    </row>
    <row r="6950" spans="48:53">
      <c r="AV6950" s="203"/>
      <c r="AW6950" s="75"/>
      <c r="AX6950" s="75"/>
      <c r="AY6950" s="94"/>
      <c r="AZ6950" s="75"/>
      <c r="BA6950" s="75"/>
    </row>
    <row r="6951" spans="48:53">
      <c r="AV6951" s="203"/>
      <c r="AW6951" s="75"/>
      <c r="AX6951" s="75"/>
      <c r="AY6951" s="94"/>
      <c r="AZ6951" s="75"/>
      <c r="BA6951" s="75"/>
    </row>
    <row r="6952" spans="48:53">
      <c r="AV6952" s="203"/>
      <c r="AW6952" s="75"/>
      <c r="AX6952" s="75"/>
      <c r="AY6952" s="94"/>
      <c r="AZ6952" s="75"/>
      <c r="BA6952" s="75"/>
    </row>
    <row r="6953" spans="48:53">
      <c r="AV6953" s="203"/>
      <c r="AW6953" s="75"/>
      <c r="AX6953" s="75"/>
      <c r="AY6953" s="94"/>
      <c r="AZ6953" s="75"/>
      <c r="BA6953" s="75"/>
    </row>
    <row r="6954" spans="48:53">
      <c r="AV6954" s="203"/>
      <c r="AW6954" s="75"/>
      <c r="AX6954" s="75"/>
      <c r="AY6954" s="94"/>
      <c r="AZ6954" s="75"/>
      <c r="BA6954" s="75"/>
    </row>
    <row r="6955" spans="48:53">
      <c r="AV6955" s="203"/>
      <c r="AW6955" s="75"/>
      <c r="AX6955" s="75"/>
      <c r="AY6955" s="94"/>
      <c r="AZ6955" s="75"/>
      <c r="BA6955" s="75"/>
    </row>
    <row r="6956" spans="48:53">
      <c r="AV6956" s="203"/>
      <c r="AW6956" s="75"/>
      <c r="AX6956" s="75"/>
      <c r="AY6956" s="94"/>
      <c r="AZ6956" s="75"/>
      <c r="BA6956" s="75"/>
    </row>
    <row r="6957" spans="48:53">
      <c r="AV6957" s="203"/>
      <c r="AW6957" s="75"/>
      <c r="AX6957" s="75"/>
      <c r="AY6957" s="94"/>
      <c r="AZ6957" s="75"/>
      <c r="BA6957" s="75"/>
    </row>
    <row r="6958" spans="48:53">
      <c r="AV6958" s="203"/>
      <c r="AW6958" s="75"/>
      <c r="AX6958" s="75"/>
      <c r="AY6958" s="94"/>
      <c r="AZ6958" s="75"/>
      <c r="BA6958" s="75"/>
    </row>
    <row r="6959" spans="48:53">
      <c r="AV6959" s="203"/>
      <c r="AW6959" s="75"/>
      <c r="AX6959" s="75"/>
      <c r="AY6959" s="94"/>
      <c r="AZ6959" s="75"/>
      <c r="BA6959" s="75"/>
    </row>
    <row r="6960" spans="48:53">
      <c r="AV6960" s="203"/>
      <c r="AW6960" s="75"/>
      <c r="AX6960" s="75"/>
      <c r="AY6960" s="94"/>
      <c r="AZ6960" s="75"/>
      <c r="BA6960" s="75"/>
    </row>
    <row r="6961" spans="48:53">
      <c r="AV6961" s="203"/>
      <c r="AW6961" s="75"/>
      <c r="AX6961" s="75"/>
      <c r="AY6961" s="94"/>
      <c r="AZ6961" s="75"/>
      <c r="BA6961" s="75"/>
    </row>
    <row r="6962" spans="48:53">
      <c r="AV6962" s="203"/>
      <c r="AW6962" s="75"/>
      <c r="AX6962" s="75"/>
      <c r="AY6962" s="94"/>
      <c r="AZ6962" s="75"/>
      <c r="BA6962" s="75"/>
    </row>
    <row r="6963" spans="48:53">
      <c r="AV6963" s="203"/>
      <c r="AW6963" s="75"/>
      <c r="AX6963" s="75"/>
      <c r="AY6963" s="94"/>
      <c r="AZ6963" s="75"/>
      <c r="BA6963" s="75"/>
    </row>
    <row r="6964" spans="48:53">
      <c r="AV6964" s="203"/>
      <c r="AW6964" s="75"/>
      <c r="AX6964" s="75"/>
      <c r="AY6964" s="94"/>
      <c r="AZ6964" s="75"/>
      <c r="BA6964" s="75"/>
    </row>
    <row r="6965" spans="48:53">
      <c r="AV6965" s="203"/>
      <c r="AW6965" s="75"/>
      <c r="AX6965" s="75"/>
      <c r="AY6965" s="94"/>
      <c r="AZ6965" s="75"/>
      <c r="BA6965" s="75"/>
    </row>
    <row r="6966" spans="48:53">
      <c r="AV6966" s="203"/>
      <c r="AW6966" s="75"/>
      <c r="AX6966" s="75"/>
      <c r="AY6966" s="94"/>
      <c r="AZ6966" s="75"/>
      <c r="BA6966" s="75"/>
    </row>
    <row r="6967" spans="48:53">
      <c r="AV6967" s="203"/>
      <c r="AW6967" s="75"/>
      <c r="AX6967" s="75"/>
      <c r="AY6967" s="94"/>
      <c r="AZ6967" s="75"/>
      <c r="BA6967" s="75"/>
    </row>
    <row r="6968" spans="48:53">
      <c r="AV6968" s="203"/>
      <c r="AW6968" s="75"/>
      <c r="AX6968" s="75"/>
      <c r="AY6968" s="94"/>
      <c r="AZ6968" s="75"/>
      <c r="BA6968" s="75"/>
    </row>
    <row r="6969" spans="48:53">
      <c r="AV6969" s="203"/>
      <c r="AW6969" s="75"/>
      <c r="AX6969" s="75"/>
      <c r="AY6969" s="94"/>
      <c r="AZ6969" s="75"/>
      <c r="BA6969" s="75"/>
    </row>
    <row r="6970" spans="48:53">
      <c r="AV6970" s="203"/>
      <c r="AW6970" s="75"/>
      <c r="AX6970" s="75"/>
      <c r="AY6970" s="94"/>
      <c r="AZ6970" s="75"/>
      <c r="BA6970" s="75"/>
    </row>
    <row r="6971" spans="48:53">
      <c r="AV6971" s="203"/>
      <c r="AW6971" s="75"/>
      <c r="AX6971" s="75"/>
      <c r="AY6971" s="94"/>
      <c r="AZ6971" s="75"/>
      <c r="BA6971" s="75"/>
    </row>
    <row r="6972" spans="48:53">
      <c r="AV6972" s="203"/>
      <c r="AW6972" s="75"/>
      <c r="AX6972" s="75"/>
      <c r="AY6972" s="94"/>
      <c r="AZ6972" s="75"/>
      <c r="BA6972" s="75"/>
    </row>
    <row r="6973" spans="48:53">
      <c r="AV6973" s="203"/>
      <c r="AW6973" s="75"/>
      <c r="AX6973" s="75"/>
      <c r="AY6973" s="94"/>
      <c r="AZ6973" s="75"/>
      <c r="BA6973" s="75"/>
    </row>
    <row r="6974" spans="48:53">
      <c r="AV6974" s="203"/>
      <c r="AW6974" s="75"/>
      <c r="AX6974" s="75"/>
      <c r="AY6974" s="94"/>
      <c r="AZ6974" s="75"/>
      <c r="BA6974" s="75"/>
    </row>
    <row r="6975" spans="48:53">
      <c r="AV6975" s="203"/>
      <c r="AW6975" s="75"/>
      <c r="AX6975" s="75"/>
      <c r="AY6975" s="94"/>
      <c r="AZ6975" s="75"/>
      <c r="BA6975" s="75"/>
    </row>
    <row r="6976" spans="48:53">
      <c r="AV6976" s="203"/>
      <c r="AW6976" s="75"/>
      <c r="AX6976" s="75"/>
      <c r="AY6976" s="94"/>
      <c r="AZ6976" s="75"/>
      <c r="BA6976" s="75"/>
    </row>
    <row r="6977" spans="48:53">
      <c r="AV6977" s="203"/>
      <c r="AW6977" s="75"/>
      <c r="AX6977" s="75"/>
      <c r="AY6977" s="94"/>
      <c r="AZ6977" s="75"/>
      <c r="BA6977" s="75"/>
    </row>
    <row r="6978" spans="48:53">
      <c r="AV6978" s="203"/>
      <c r="AW6978" s="75"/>
      <c r="AX6978" s="75"/>
      <c r="AY6978" s="94"/>
      <c r="AZ6978" s="75"/>
      <c r="BA6978" s="75"/>
    </row>
    <row r="6979" spans="48:53">
      <c r="AV6979" s="203"/>
      <c r="AW6979" s="75"/>
      <c r="AX6979" s="75"/>
      <c r="AY6979" s="94"/>
      <c r="AZ6979" s="75"/>
      <c r="BA6979" s="75"/>
    </row>
    <row r="6980" spans="48:53">
      <c r="AV6980" s="203"/>
      <c r="AW6980" s="75"/>
      <c r="AX6980" s="75"/>
      <c r="AY6980" s="94"/>
      <c r="AZ6980" s="75"/>
      <c r="BA6980" s="75"/>
    </row>
    <row r="6981" spans="48:53">
      <c r="AV6981" s="203"/>
      <c r="AW6981" s="75"/>
      <c r="AX6981" s="75"/>
      <c r="AY6981" s="94"/>
      <c r="AZ6981" s="75"/>
      <c r="BA6981" s="75"/>
    </row>
    <row r="6982" spans="48:53">
      <c r="AV6982" s="203"/>
      <c r="AW6982" s="75"/>
      <c r="AX6982" s="75"/>
      <c r="AY6982" s="94"/>
      <c r="AZ6982" s="75"/>
      <c r="BA6982" s="75"/>
    </row>
    <row r="6983" spans="48:53">
      <c r="AV6983" s="203"/>
      <c r="AW6983" s="75"/>
      <c r="AX6983" s="75"/>
      <c r="AY6983" s="94"/>
      <c r="AZ6983" s="75"/>
      <c r="BA6983" s="75"/>
    </row>
    <row r="6984" spans="48:53">
      <c r="AV6984" s="203"/>
      <c r="AW6984" s="75"/>
      <c r="AX6984" s="75"/>
      <c r="AY6984" s="94"/>
      <c r="AZ6984" s="75"/>
      <c r="BA6984" s="75"/>
    </row>
    <row r="6985" spans="48:53">
      <c r="AV6985" s="203"/>
      <c r="AW6985" s="75"/>
      <c r="AX6985" s="75"/>
      <c r="AY6985" s="94"/>
      <c r="AZ6985" s="75"/>
      <c r="BA6985" s="75"/>
    </row>
    <row r="6986" spans="48:53">
      <c r="AV6986" s="203"/>
      <c r="AW6986" s="75"/>
      <c r="AX6986" s="75"/>
      <c r="AY6986" s="94"/>
      <c r="AZ6986" s="75"/>
      <c r="BA6986" s="75"/>
    </row>
    <row r="6987" spans="48:53">
      <c r="AV6987" s="203"/>
      <c r="AW6987" s="75"/>
      <c r="AX6987" s="75"/>
      <c r="AY6987" s="94"/>
      <c r="AZ6987" s="75"/>
      <c r="BA6987" s="75"/>
    </row>
    <row r="6988" spans="48:53">
      <c r="AV6988" s="203"/>
      <c r="AW6988" s="75"/>
      <c r="AX6988" s="75"/>
      <c r="AY6988" s="94"/>
      <c r="AZ6988" s="75"/>
      <c r="BA6988" s="75"/>
    </row>
    <row r="6989" spans="48:53">
      <c r="AV6989" s="203"/>
      <c r="AW6989" s="75"/>
      <c r="AX6989" s="75"/>
      <c r="AY6989" s="94"/>
      <c r="AZ6989" s="75"/>
      <c r="BA6989" s="75"/>
    </row>
    <row r="6990" spans="48:53">
      <c r="AV6990" s="203"/>
      <c r="AW6990" s="75"/>
      <c r="AX6990" s="75"/>
      <c r="AY6990" s="94"/>
      <c r="AZ6990" s="75"/>
      <c r="BA6990" s="75"/>
    </row>
    <row r="6991" spans="48:53">
      <c r="AV6991" s="203"/>
      <c r="AW6991" s="75"/>
      <c r="AX6991" s="75"/>
      <c r="AY6991" s="94"/>
      <c r="AZ6991" s="75"/>
      <c r="BA6991" s="75"/>
    </row>
    <row r="6992" spans="48:53">
      <c r="AV6992" s="203"/>
      <c r="AW6992" s="75"/>
      <c r="AX6992" s="75"/>
      <c r="AY6992" s="94"/>
      <c r="AZ6992" s="75"/>
      <c r="BA6992" s="75"/>
    </row>
    <row r="6993" spans="48:53">
      <c r="AV6993" s="203"/>
      <c r="AW6993" s="75"/>
      <c r="AX6993" s="75"/>
      <c r="AY6993" s="94"/>
      <c r="AZ6993" s="75"/>
      <c r="BA6993" s="75"/>
    </row>
    <row r="6994" spans="48:53">
      <c r="AV6994" s="203"/>
      <c r="AW6994" s="75"/>
      <c r="AX6994" s="75"/>
      <c r="AY6994" s="94"/>
      <c r="AZ6994" s="75"/>
      <c r="BA6994" s="75"/>
    </row>
    <row r="6995" spans="48:53">
      <c r="AV6995" s="203"/>
      <c r="AW6995" s="75"/>
      <c r="AX6995" s="75"/>
      <c r="AY6995" s="94"/>
      <c r="AZ6995" s="75"/>
      <c r="BA6995" s="75"/>
    </row>
    <row r="6996" spans="48:53">
      <c r="AV6996" s="203"/>
      <c r="AW6996" s="75"/>
      <c r="AX6996" s="75"/>
      <c r="AY6996" s="94"/>
      <c r="AZ6996" s="75"/>
      <c r="BA6996" s="75"/>
    </row>
    <row r="6997" spans="48:53">
      <c r="AV6997" s="203"/>
      <c r="AW6997" s="75"/>
      <c r="AX6997" s="75"/>
      <c r="AY6997" s="94"/>
      <c r="AZ6997" s="75"/>
      <c r="BA6997" s="75"/>
    </row>
    <row r="6998" spans="48:53">
      <c r="AV6998" s="203"/>
      <c r="AW6998" s="75"/>
      <c r="AX6998" s="75"/>
      <c r="AY6998" s="94"/>
      <c r="AZ6998" s="75"/>
      <c r="BA6998" s="75"/>
    </row>
    <row r="6999" spans="48:53">
      <c r="AV6999" s="203"/>
      <c r="AW6999" s="75"/>
      <c r="AX6999" s="75"/>
      <c r="AY6999" s="94"/>
      <c r="AZ6999" s="75"/>
      <c r="BA6999" s="75"/>
    </row>
    <row r="7000" spans="48:53">
      <c r="AV7000" s="203"/>
      <c r="AW7000" s="75"/>
      <c r="AX7000" s="75"/>
      <c r="AY7000" s="94"/>
      <c r="AZ7000" s="75"/>
      <c r="BA7000" s="75"/>
    </row>
    <row r="7001" spans="48:53">
      <c r="AV7001" s="203"/>
      <c r="AW7001" s="75"/>
      <c r="AX7001" s="75"/>
      <c r="AY7001" s="94"/>
      <c r="AZ7001" s="75"/>
      <c r="BA7001" s="75"/>
    </row>
    <row r="7002" spans="48:53">
      <c r="AV7002" s="203"/>
      <c r="AW7002" s="75"/>
      <c r="AX7002" s="75"/>
      <c r="AY7002" s="94"/>
      <c r="AZ7002" s="75"/>
      <c r="BA7002" s="75"/>
    </row>
    <row r="7003" spans="48:53">
      <c r="AV7003" s="203"/>
      <c r="AW7003" s="75"/>
      <c r="AX7003" s="75"/>
      <c r="AY7003" s="94"/>
      <c r="AZ7003" s="75"/>
      <c r="BA7003" s="75"/>
    </row>
    <row r="7004" spans="48:53">
      <c r="AV7004" s="203"/>
      <c r="AW7004" s="75"/>
      <c r="AX7004" s="75"/>
      <c r="AY7004" s="94"/>
      <c r="AZ7004" s="75"/>
      <c r="BA7004" s="75"/>
    </row>
    <row r="7005" spans="48:53">
      <c r="AV7005" s="203"/>
      <c r="AW7005" s="75"/>
      <c r="AX7005" s="75"/>
      <c r="AY7005" s="94"/>
      <c r="AZ7005" s="75"/>
      <c r="BA7005" s="75"/>
    </row>
    <row r="7006" spans="48:53">
      <c r="AV7006" s="203"/>
      <c r="AW7006" s="75"/>
      <c r="AX7006" s="75"/>
      <c r="AY7006" s="94"/>
      <c r="AZ7006" s="75"/>
      <c r="BA7006" s="75"/>
    </row>
    <row r="7007" spans="48:53">
      <c r="AV7007" s="203"/>
      <c r="AW7007" s="75"/>
      <c r="AX7007" s="75"/>
      <c r="AY7007" s="94"/>
      <c r="AZ7007" s="75"/>
      <c r="BA7007" s="75"/>
    </row>
    <row r="7008" spans="48:53">
      <c r="AV7008" s="203"/>
      <c r="AW7008" s="75"/>
      <c r="AX7008" s="75"/>
      <c r="AY7008" s="94"/>
      <c r="AZ7008" s="75"/>
      <c r="BA7008" s="75"/>
    </row>
    <row r="7009" spans="48:53">
      <c r="AV7009" s="203"/>
      <c r="AW7009" s="75"/>
      <c r="AX7009" s="75"/>
      <c r="AY7009" s="94"/>
      <c r="AZ7009" s="75"/>
      <c r="BA7009" s="75"/>
    </row>
    <row r="7010" spans="48:53">
      <c r="AV7010" s="203"/>
      <c r="AW7010" s="75"/>
      <c r="AX7010" s="75"/>
      <c r="AY7010" s="94"/>
      <c r="AZ7010" s="75"/>
      <c r="BA7010" s="75"/>
    </row>
    <row r="7011" spans="48:53">
      <c r="AV7011" s="203"/>
      <c r="AW7011" s="75"/>
      <c r="AX7011" s="75"/>
      <c r="AY7011" s="94"/>
      <c r="AZ7011" s="75"/>
      <c r="BA7011" s="75"/>
    </row>
    <row r="7012" spans="48:53">
      <c r="AV7012" s="203"/>
      <c r="AW7012" s="75"/>
      <c r="AX7012" s="75"/>
      <c r="AY7012" s="94"/>
      <c r="AZ7012" s="75"/>
      <c r="BA7012" s="75"/>
    </row>
    <row r="7013" spans="48:53">
      <c r="AV7013" s="203"/>
      <c r="AW7013" s="75"/>
      <c r="AX7013" s="75"/>
      <c r="AY7013" s="94"/>
      <c r="AZ7013" s="75"/>
      <c r="BA7013" s="75"/>
    </row>
    <row r="7014" spans="48:53">
      <c r="AV7014" s="203"/>
      <c r="AW7014" s="75"/>
      <c r="AX7014" s="75"/>
      <c r="AY7014" s="94"/>
      <c r="AZ7014" s="75"/>
      <c r="BA7014" s="75"/>
    </row>
    <row r="7015" spans="48:53">
      <c r="AV7015" s="203"/>
      <c r="AW7015" s="75"/>
      <c r="AX7015" s="75"/>
      <c r="AY7015" s="94"/>
      <c r="AZ7015" s="75"/>
      <c r="BA7015" s="75"/>
    </row>
    <row r="7016" spans="48:53">
      <c r="AV7016" s="203"/>
      <c r="AW7016" s="75"/>
      <c r="AX7016" s="75"/>
      <c r="AY7016" s="94"/>
      <c r="AZ7016" s="75"/>
      <c r="BA7016" s="75"/>
    </row>
    <row r="7017" spans="48:53">
      <c r="AV7017" s="203"/>
      <c r="AW7017" s="75"/>
      <c r="AX7017" s="75"/>
      <c r="AY7017" s="94"/>
      <c r="AZ7017" s="75"/>
      <c r="BA7017" s="75"/>
    </row>
    <row r="7018" spans="48:53">
      <c r="AV7018" s="203"/>
      <c r="AW7018" s="75"/>
      <c r="AX7018" s="75"/>
      <c r="AY7018" s="94"/>
      <c r="AZ7018" s="75"/>
      <c r="BA7018" s="75"/>
    </row>
    <row r="7019" spans="48:53">
      <c r="AV7019" s="203"/>
      <c r="AW7019" s="75"/>
      <c r="AX7019" s="75"/>
      <c r="AY7019" s="94"/>
      <c r="AZ7019" s="75"/>
      <c r="BA7019" s="75"/>
    </row>
    <row r="7020" spans="48:53">
      <c r="AV7020" s="203"/>
      <c r="AW7020" s="75"/>
      <c r="AX7020" s="75"/>
      <c r="AY7020" s="94"/>
      <c r="AZ7020" s="75"/>
      <c r="BA7020" s="75"/>
    </row>
    <row r="7021" spans="48:53">
      <c r="AV7021" s="203"/>
      <c r="AW7021" s="75"/>
      <c r="AX7021" s="75"/>
      <c r="AY7021" s="94"/>
      <c r="AZ7021" s="75"/>
      <c r="BA7021" s="75"/>
    </row>
    <row r="7022" spans="48:53">
      <c r="AV7022" s="203"/>
      <c r="AW7022" s="75"/>
      <c r="AX7022" s="75"/>
      <c r="AY7022" s="94"/>
      <c r="AZ7022" s="75"/>
      <c r="BA7022" s="75"/>
    </row>
    <row r="7023" spans="48:53">
      <c r="AV7023" s="203"/>
      <c r="AW7023" s="75"/>
      <c r="AX7023" s="75"/>
      <c r="AY7023" s="94"/>
      <c r="AZ7023" s="75"/>
      <c r="BA7023" s="75"/>
    </row>
    <row r="7024" spans="48:53">
      <c r="AV7024" s="203"/>
      <c r="AW7024" s="75"/>
      <c r="AX7024" s="75"/>
      <c r="AY7024" s="94"/>
      <c r="AZ7024" s="75"/>
      <c r="BA7024" s="75"/>
    </row>
    <row r="7025" spans="48:53">
      <c r="AV7025" s="203"/>
      <c r="AW7025" s="75"/>
      <c r="AX7025" s="75"/>
      <c r="AY7025" s="94"/>
      <c r="AZ7025" s="75"/>
      <c r="BA7025" s="75"/>
    </row>
    <row r="7026" spans="48:53">
      <c r="AV7026" s="203"/>
      <c r="AW7026" s="75"/>
      <c r="AX7026" s="75"/>
      <c r="AY7026" s="94"/>
      <c r="AZ7026" s="75"/>
      <c r="BA7026" s="75"/>
    </row>
    <row r="7027" spans="48:53">
      <c r="AV7027" s="203"/>
      <c r="AW7027" s="75"/>
      <c r="AX7027" s="75"/>
      <c r="AY7027" s="94"/>
      <c r="AZ7027" s="75"/>
      <c r="BA7027" s="75"/>
    </row>
    <row r="7028" spans="48:53">
      <c r="AV7028" s="203"/>
      <c r="AW7028" s="75"/>
      <c r="AX7028" s="75"/>
      <c r="AY7028" s="94"/>
      <c r="AZ7028" s="75"/>
      <c r="BA7028" s="75"/>
    </row>
    <row r="7029" spans="48:53">
      <c r="AV7029" s="203"/>
      <c r="AW7029" s="75"/>
      <c r="AX7029" s="75"/>
      <c r="AY7029" s="94"/>
      <c r="AZ7029" s="75"/>
      <c r="BA7029" s="75"/>
    </row>
    <row r="7030" spans="48:53">
      <c r="AV7030" s="203"/>
      <c r="AW7030" s="75"/>
      <c r="AX7030" s="75"/>
      <c r="AY7030" s="94"/>
      <c r="AZ7030" s="75"/>
      <c r="BA7030" s="75"/>
    </row>
    <row r="7031" spans="48:53">
      <c r="AV7031" s="203"/>
      <c r="AW7031" s="75"/>
      <c r="AX7031" s="75"/>
      <c r="AY7031" s="94"/>
      <c r="AZ7031" s="75"/>
      <c r="BA7031" s="75"/>
    </row>
    <row r="7032" spans="48:53">
      <c r="AV7032" s="203"/>
      <c r="AW7032" s="75"/>
      <c r="AX7032" s="75"/>
      <c r="AY7032" s="94"/>
      <c r="AZ7032" s="75"/>
      <c r="BA7032" s="75"/>
    </row>
    <row r="7033" spans="48:53">
      <c r="AV7033" s="203"/>
      <c r="AW7033" s="75"/>
      <c r="AX7033" s="75"/>
      <c r="AY7033" s="94"/>
      <c r="AZ7033" s="75"/>
      <c r="BA7033" s="75"/>
    </row>
    <row r="7034" spans="48:53">
      <c r="AV7034" s="203"/>
      <c r="AW7034" s="75"/>
      <c r="AX7034" s="75"/>
      <c r="AY7034" s="94"/>
      <c r="AZ7034" s="75"/>
      <c r="BA7034" s="75"/>
    </row>
    <row r="7035" spans="48:53">
      <c r="AV7035" s="203"/>
      <c r="AW7035" s="75"/>
      <c r="AX7035" s="75"/>
      <c r="AY7035" s="94"/>
      <c r="AZ7035" s="75"/>
      <c r="BA7035" s="75"/>
    </row>
    <row r="7036" spans="48:53">
      <c r="AV7036" s="203"/>
      <c r="AW7036" s="75"/>
      <c r="AX7036" s="75"/>
      <c r="AY7036" s="94"/>
      <c r="AZ7036" s="75"/>
      <c r="BA7036" s="75"/>
    </row>
    <row r="7037" spans="48:53">
      <c r="AV7037" s="203"/>
      <c r="AW7037" s="75"/>
      <c r="AX7037" s="75"/>
      <c r="AY7037" s="94"/>
      <c r="AZ7037" s="75"/>
      <c r="BA7037" s="75"/>
    </row>
    <row r="7038" spans="48:53">
      <c r="AV7038" s="203"/>
      <c r="AW7038" s="75"/>
      <c r="AX7038" s="75"/>
      <c r="AY7038" s="94"/>
      <c r="AZ7038" s="75"/>
      <c r="BA7038" s="75"/>
    </row>
    <row r="7039" spans="48:53">
      <c r="AV7039" s="203"/>
      <c r="AW7039" s="75"/>
      <c r="AX7039" s="75"/>
      <c r="AY7039" s="94"/>
      <c r="AZ7039" s="75"/>
      <c r="BA7039" s="75"/>
    </row>
    <row r="7040" spans="48:53">
      <c r="AV7040" s="203"/>
      <c r="AW7040" s="75"/>
      <c r="AX7040" s="75"/>
      <c r="AY7040" s="94"/>
      <c r="AZ7040" s="75"/>
      <c r="BA7040" s="75"/>
    </row>
    <row r="7041" spans="48:53">
      <c r="AV7041" s="203"/>
      <c r="AW7041" s="75"/>
      <c r="AX7041" s="75"/>
      <c r="AY7041" s="94"/>
      <c r="AZ7041" s="75"/>
      <c r="BA7041" s="75"/>
    </row>
    <row r="7042" spans="48:53">
      <c r="AV7042" s="203"/>
      <c r="AW7042" s="75"/>
      <c r="AX7042" s="75"/>
      <c r="AY7042" s="94"/>
      <c r="AZ7042" s="75"/>
      <c r="BA7042" s="75"/>
    </row>
    <row r="7043" spans="48:53">
      <c r="AV7043" s="203"/>
      <c r="AW7043" s="75"/>
      <c r="AX7043" s="75"/>
      <c r="AY7043" s="94"/>
      <c r="AZ7043" s="75"/>
      <c r="BA7043" s="75"/>
    </row>
    <row r="7044" spans="48:53">
      <c r="AV7044" s="203"/>
      <c r="AW7044" s="75"/>
      <c r="AX7044" s="75"/>
      <c r="AY7044" s="94"/>
      <c r="AZ7044" s="75"/>
      <c r="BA7044" s="75"/>
    </row>
    <row r="7045" spans="48:53">
      <c r="AV7045" s="203"/>
      <c r="AW7045" s="75"/>
      <c r="AX7045" s="75"/>
      <c r="AY7045" s="94"/>
      <c r="AZ7045" s="75"/>
      <c r="BA7045" s="75"/>
    </row>
    <row r="7046" spans="48:53">
      <c r="AV7046" s="203"/>
      <c r="AW7046" s="75"/>
      <c r="AX7046" s="75"/>
      <c r="AY7046" s="94"/>
      <c r="AZ7046" s="75"/>
      <c r="BA7046" s="75"/>
    </row>
    <row r="7047" spans="48:53">
      <c r="AV7047" s="203"/>
      <c r="AW7047" s="75"/>
      <c r="AX7047" s="75"/>
      <c r="AY7047" s="94"/>
      <c r="AZ7047" s="75"/>
      <c r="BA7047" s="75"/>
    </row>
    <row r="7048" spans="48:53">
      <c r="AV7048" s="203"/>
      <c r="AW7048" s="75"/>
      <c r="AX7048" s="75"/>
      <c r="AY7048" s="94"/>
      <c r="AZ7048" s="75"/>
      <c r="BA7048" s="75"/>
    </row>
    <row r="7049" spans="48:53">
      <c r="AV7049" s="203"/>
      <c r="AW7049" s="75"/>
      <c r="AX7049" s="75"/>
      <c r="AY7049" s="94"/>
      <c r="AZ7049" s="75"/>
      <c r="BA7049" s="75"/>
    </row>
    <row r="7050" spans="48:53">
      <c r="AV7050" s="203"/>
      <c r="AW7050" s="75"/>
      <c r="AX7050" s="75"/>
      <c r="AY7050" s="94"/>
      <c r="AZ7050" s="75"/>
      <c r="BA7050" s="75"/>
    </row>
    <row r="7051" spans="48:53">
      <c r="AV7051" s="203"/>
      <c r="AW7051" s="75"/>
      <c r="AX7051" s="75"/>
      <c r="AY7051" s="94"/>
      <c r="AZ7051" s="75"/>
      <c r="BA7051" s="75"/>
    </row>
    <row r="7052" spans="48:53">
      <c r="AV7052" s="203"/>
      <c r="AW7052" s="75"/>
      <c r="AX7052" s="75"/>
      <c r="AY7052" s="94"/>
      <c r="AZ7052" s="75"/>
      <c r="BA7052" s="75"/>
    </row>
    <row r="7053" spans="48:53">
      <c r="AV7053" s="203"/>
      <c r="AW7053" s="75"/>
      <c r="AX7053" s="75"/>
      <c r="AY7053" s="94"/>
      <c r="AZ7053" s="75"/>
      <c r="BA7053" s="75"/>
    </row>
    <row r="7054" spans="48:53">
      <c r="AV7054" s="203"/>
      <c r="AW7054" s="75"/>
      <c r="AX7054" s="75"/>
      <c r="AY7054" s="94"/>
      <c r="AZ7054" s="75"/>
      <c r="BA7054" s="75"/>
    </row>
    <row r="7055" spans="48:53">
      <c r="AV7055" s="203"/>
      <c r="AW7055" s="75"/>
      <c r="AX7055" s="75"/>
      <c r="AY7055" s="94"/>
      <c r="AZ7055" s="75"/>
      <c r="BA7055" s="75"/>
    </row>
    <row r="7056" spans="48:53">
      <c r="AV7056" s="203"/>
      <c r="AW7056" s="75"/>
      <c r="AX7056" s="75"/>
      <c r="AY7056" s="94"/>
      <c r="AZ7056" s="75"/>
      <c r="BA7056" s="75"/>
    </row>
    <row r="7057" spans="48:53">
      <c r="AV7057" s="203"/>
      <c r="AW7057" s="75"/>
      <c r="AX7057" s="75"/>
      <c r="AY7057" s="94"/>
      <c r="AZ7057" s="75"/>
      <c r="BA7057" s="75"/>
    </row>
    <row r="7058" spans="48:53">
      <c r="AV7058" s="203"/>
      <c r="AW7058" s="75"/>
      <c r="AX7058" s="75"/>
      <c r="AY7058" s="94"/>
      <c r="AZ7058" s="75"/>
      <c r="BA7058" s="75"/>
    </row>
    <row r="7059" spans="48:53">
      <c r="AV7059" s="203"/>
      <c r="AW7059" s="75"/>
      <c r="AX7059" s="75"/>
      <c r="AY7059" s="94"/>
      <c r="AZ7059" s="75"/>
      <c r="BA7059" s="75"/>
    </row>
    <row r="7060" spans="48:53">
      <c r="AV7060" s="203"/>
      <c r="AW7060" s="75"/>
      <c r="AX7060" s="75"/>
      <c r="AY7060" s="94"/>
      <c r="AZ7060" s="75"/>
      <c r="BA7060" s="75"/>
    </row>
    <row r="7061" spans="48:53">
      <c r="AV7061" s="203"/>
      <c r="AW7061" s="75"/>
      <c r="AX7061" s="75"/>
      <c r="AY7061" s="94"/>
      <c r="AZ7061" s="75"/>
      <c r="BA7061" s="75"/>
    </row>
    <row r="7062" spans="48:53">
      <c r="AV7062" s="203"/>
      <c r="AW7062" s="75"/>
      <c r="AX7062" s="75"/>
      <c r="AY7062" s="94"/>
      <c r="AZ7062" s="75"/>
      <c r="BA7062" s="75"/>
    </row>
    <row r="7063" spans="48:53">
      <c r="AV7063" s="203"/>
      <c r="AW7063" s="75"/>
      <c r="AX7063" s="75"/>
      <c r="AY7063" s="94"/>
      <c r="AZ7063" s="75"/>
      <c r="BA7063" s="75"/>
    </row>
    <row r="7064" spans="48:53">
      <c r="AV7064" s="203"/>
      <c r="AW7064" s="75"/>
      <c r="AX7064" s="75"/>
      <c r="AY7064" s="94"/>
      <c r="AZ7064" s="75"/>
      <c r="BA7064" s="75"/>
    </row>
    <row r="7065" spans="48:53">
      <c r="AV7065" s="203"/>
      <c r="AW7065" s="75"/>
      <c r="AX7065" s="75"/>
      <c r="AY7065" s="94"/>
      <c r="AZ7065" s="75"/>
      <c r="BA7065" s="75"/>
    </row>
    <row r="7066" spans="48:53">
      <c r="AV7066" s="203"/>
      <c r="AW7066" s="75"/>
      <c r="AX7066" s="75"/>
      <c r="AY7066" s="94"/>
      <c r="AZ7066" s="75"/>
      <c r="BA7066" s="75"/>
    </row>
    <row r="7067" spans="48:53">
      <c r="AV7067" s="203"/>
      <c r="AW7067" s="75"/>
      <c r="AX7067" s="75"/>
      <c r="AY7067" s="94"/>
      <c r="AZ7067" s="75"/>
      <c r="BA7067" s="75"/>
    </row>
    <row r="7068" spans="48:53">
      <c r="AV7068" s="203"/>
      <c r="AW7068" s="75"/>
      <c r="AX7068" s="75"/>
      <c r="AY7068" s="94"/>
      <c r="AZ7068" s="75"/>
      <c r="BA7068" s="75"/>
    </row>
    <row r="7069" spans="48:53">
      <c r="AV7069" s="203"/>
      <c r="AW7069" s="75"/>
      <c r="AX7069" s="75"/>
      <c r="AY7069" s="94"/>
      <c r="AZ7069" s="75"/>
      <c r="BA7069" s="75"/>
    </row>
    <row r="7070" spans="48:53">
      <c r="AV7070" s="203"/>
      <c r="AW7070" s="75"/>
      <c r="AX7070" s="75"/>
      <c r="AY7070" s="94"/>
      <c r="AZ7070" s="75"/>
      <c r="BA7070" s="75"/>
    </row>
    <row r="7071" spans="48:53">
      <c r="AV7071" s="203"/>
      <c r="AW7071" s="75"/>
      <c r="AX7071" s="75"/>
      <c r="AY7071" s="94"/>
      <c r="AZ7071" s="75"/>
      <c r="BA7071" s="75"/>
    </row>
    <row r="7072" spans="48:53">
      <c r="AV7072" s="203"/>
      <c r="AW7072" s="75"/>
      <c r="AX7072" s="75"/>
      <c r="AY7072" s="94"/>
      <c r="AZ7072" s="75"/>
      <c r="BA7072" s="75"/>
    </row>
    <row r="7073" spans="48:53">
      <c r="AV7073" s="203"/>
      <c r="AW7073" s="75"/>
      <c r="AX7073" s="75"/>
      <c r="AY7073" s="94"/>
      <c r="AZ7073" s="75"/>
      <c r="BA7073" s="75"/>
    </row>
    <row r="7074" spans="48:53">
      <c r="AV7074" s="203"/>
      <c r="AW7074" s="75"/>
      <c r="AX7074" s="75"/>
      <c r="AY7074" s="94"/>
      <c r="AZ7074" s="75"/>
      <c r="BA7074" s="75"/>
    </row>
    <row r="7075" spans="48:53">
      <c r="AV7075" s="203"/>
      <c r="AW7075" s="75"/>
      <c r="AX7075" s="75"/>
      <c r="AY7075" s="94"/>
      <c r="AZ7075" s="75"/>
      <c r="BA7075" s="75"/>
    </row>
    <row r="7076" spans="48:53">
      <c r="AV7076" s="203"/>
      <c r="AW7076" s="75"/>
      <c r="AX7076" s="75"/>
      <c r="AY7076" s="94"/>
      <c r="AZ7076" s="75"/>
      <c r="BA7076" s="75"/>
    </row>
    <row r="7077" spans="48:53">
      <c r="AV7077" s="203"/>
      <c r="AW7077" s="75"/>
      <c r="AX7077" s="75"/>
      <c r="AY7077" s="94"/>
      <c r="AZ7077" s="75"/>
      <c r="BA7077" s="75"/>
    </row>
    <row r="7078" spans="48:53">
      <c r="AV7078" s="203"/>
      <c r="AW7078" s="75"/>
      <c r="AX7078" s="75"/>
      <c r="AY7078" s="94"/>
      <c r="AZ7078" s="75"/>
      <c r="BA7078" s="75"/>
    </row>
    <row r="7079" spans="48:53">
      <c r="AV7079" s="203"/>
      <c r="AW7079" s="75"/>
      <c r="AX7079" s="75"/>
      <c r="AY7079" s="94"/>
      <c r="AZ7079" s="75"/>
      <c r="BA7079" s="75"/>
    </row>
    <row r="7080" spans="48:53">
      <c r="AV7080" s="203"/>
      <c r="AW7080" s="75"/>
      <c r="AX7080" s="75"/>
      <c r="AY7080" s="94"/>
      <c r="AZ7080" s="75"/>
      <c r="BA7080" s="75"/>
    </row>
    <row r="7081" spans="48:53">
      <c r="AV7081" s="203"/>
      <c r="AW7081" s="75"/>
      <c r="AX7081" s="75"/>
      <c r="AY7081" s="94"/>
      <c r="AZ7081" s="75"/>
      <c r="BA7081" s="75"/>
    </row>
    <row r="7082" spans="48:53">
      <c r="AV7082" s="203"/>
      <c r="AW7082" s="75"/>
      <c r="AX7082" s="75"/>
      <c r="AY7082" s="94"/>
      <c r="AZ7082" s="75"/>
      <c r="BA7082" s="75"/>
    </row>
    <row r="7083" spans="48:53">
      <c r="AV7083" s="203"/>
      <c r="AW7083" s="75"/>
      <c r="AX7083" s="75"/>
      <c r="AY7083" s="94"/>
      <c r="AZ7083" s="75"/>
      <c r="BA7083" s="75"/>
    </row>
    <row r="7084" spans="48:53">
      <c r="AV7084" s="203"/>
      <c r="AW7084" s="75"/>
      <c r="AX7084" s="75"/>
      <c r="AY7084" s="94"/>
      <c r="AZ7084" s="75"/>
      <c r="BA7084" s="75"/>
    </row>
    <row r="7085" spans="48:53">
      <c r="AV7085" s="203"/>
      <c r="AW7085" s="75"/>
      <c r="AX7085" s="75"/>
      <c r="AY7085" s="94"/>
      <c r="AZ7085" s="75"/>
      <c r="BA7085" s="75"/>
    </row>
    <row r="7086" spans="48:53">
      <c r="AV7086" s="203"/>
      <c r="AW7086" s="75"/>
      <c r="AX7086" s="75"/>
      <c r="AY7086" s="94"/>
      <c r="AZ7086" s="75"/>
      <c r="BA7086" s="75"/>
    </row>
    <row r="7087" spans="48:53">
      <c r="AV7087" s="203"/>
      <c r="AW7087" s="75"/>
      <c r="AX7087" s="75"/>
      <c r="AY7087" s="94"/>
      <c r="AZ7087" s="75"/>
      <c r="BA7087" s="75"/>
    </row>
    <row r="7088" spans="48:53">
      <c r="AV7088" s="203"/>
      <c r="AW7088" s="75"/>
      <c r="AX7088" s="75"/>
      <c r="AY7088" s="94"/>
      <c r="AZ7088" s="75"/>
      <c r="BA7088" s="75"/>
    </row>
    <row r="7089" spans="48:53">
      <c r="AV7089" s="203"/>
      <c r="AW7089" s="75"/>
      <c r="AX7089" s="75"/>
      <c r="AY7089" s="94"/>
      <c r="AZ7089" s="75"/>
      <c r="BA7089" s="75"/>
    </row>
    <row r="7090" spans="48:53">
      <c r="AV7090" s="203"/>
      <c r="AW7090" s="75"/>
      <c r="AX7090" s="75"/>
      <c r="AY7090" s="94"/>
      <c r="AZ7090" s="75"/>
      <c r="BA7090" s="75"/>
    </row>
    <row r="7091" spans="48:53">
      <c r="AV7091" s="203"/>
      <c r="AW7091" s="75"/>
      <c r="AX7091" s="75"/>
      <c r="AY7091" s="94"/>
      <c r="AZ7091" s="75"/>
      <c r="BA7091" s="75"/>
    </row>
    <row r="7092" spans="48:53">
      <c r="AV7092" s="203"/>
      <c r="AW7092" s="75"/>
      <c r="AX7092" s="75"/>
      <c r="AY7092" s="94"/>
      <c r="AZ7092" s="75"/>
      <c r="BA7092" s="75"/>
    </row>
    <row r="7093" spans="48:53">
      <c r="AV7093" s="203"/>
      <c r="AW7093" s="75"/>
      <c r="AX7093" s="75"/>
      <c r="AY7093" s="94"/>
      <c r="AZ7093" s="75"/>
      <c r="BA7093" s="75"/>
    </row>
    <row r="7094" spans="48:53">
      <c r="AV7094" s="203"/>
      <c r="AW7094" s="75"/>
      <c r="AX7094" s="75"/>
      <c r="AY7094" s="94"/>
      <c r="AZ7094" s="75"/>
      <c r="BA7094" s="75"/>
    </row>
    <row r="7095" spans="48:53">
      <c r="AV7095" s="203"/>
      <c r="AW7095" s="75"/>
      <c r="AX7095" s="75"/>
      <c r="AY7095" s="94"/>
      <c r="AZ7095" s="75"/>
      <c r="BA7095" s="75"/>
    </row>
    <row r="7096" spans="48:53">
      <c r="AV7096" s="203"/>
      <c r="AW7096" s="75"/>
      <c r="AX7096" s="75"/>
      <c r="AY7096" s="94"/>
      <c r="AZ7096" s="75"/>
      <c r="BA7096" s="75"/>
    </row>
    <row r="7097" spans="48:53">
      <c r="AV7097" s="203"/>
      <c r="AW7097" s="75"/>
      <c r="AX7097" s="75"/>
      <c r="AY7097" s="94"/>
      <c r="AZ7097" s="75"/>
      <c r="BA7097" s="75"/>
    </row>
    <row r="7098" spans="48:53">
      <c r="AV7098" s="203"/>
      <c r="AW7098" s="75"/>
      <c r="AX7098" s="75"/>
      <c r="AY7098" s="94"/>
      <c r="AZ7098" s="75"/>
      <c r="BA7098" s="75"/>
    </row>
    <row r="7099" spans="48:53">
      <c r="AV7099" s="203"/>
      <c r="AW7099" s="75"/>
      <c r="AX7099" s="75"/>
      <c r="AY7099" s="94"/>
      <c r="AZ7099" s="75"/>
      <c r="BA7099" s="75"/>
    </row>
    <row r="7100" spans="48:53">
      <c r="AV7100" s="203"/>
      <c r="AW7100" s="75"/>
      <c r="AX7100" s="75"/>
      <c r="AY7100" s="94"/>
      <c r="AZ7100" s="75"/>
      <c r="BA7100" s="75"/>
    </row>
    <row r="7101" spans="48:53">
      <c r="AV7101" s="203"/>
      <c r="AW7101" s="75"/>
      <c r="AX7101" s="75"/>
      <c r="AY7101" s="94"/>
      <c r="AZ7101" s="75"/>
      <c r="BA7101" s="75"/>
    </row>
    <row r="7102" spans="48:53">
      <c r="AV7102" s="203"/>
      <c r="AW7102" s="75"/>
      <c r="AX7102" s="75"/>
      <c r="AY7102" s="94"/>
      <c r="AZ7102" s="75"/>
      <c r="BA7102" s="75"/>
    </row>
    <row r="7103" spans="48:53">
      <c r="AV7103" s="203"/>
      <c r="AW7103" s="75"/>
      <c r="AX7103" s="75"/>
      <c r="AY7103" s="94"/>
      <c r="AZ7103" s="75"/>
      <c r="BA7103" s="75"/>
    </row>
    <row r="7104" spans="48:53">
      <c r="AV7104" s="203"/>
      <c r="AW7104" s="75"/>
      <c r="AX7104" s="75"/>
      <c r="AY7104" s="94"/>
      <c r="AZ7104" s="75"/>
      <c r="BA7104" s="75"/>
    </row>
    <row r="7105" spans="48:53">
      <c r="AV7105" s="203"/>
      <c r="AW7105" s="75"/>
      <c r="AX7105" s="75"/>
      <c r="AY7105" s="94"/>
      <c r="AZ7105" s="75"/>
      <c r="BA7105" s="75"/>
    </row>
    <row r="7106" spans="48:53">
      <c r="AV7106" s="203"/>
      <c r="AW7106" s="75"/>
      <c r="AX7106" s="75"/>
      <c r="AY7106" s="94"/>
      <c r="AZ7106" s="75"/>
      <c r="BA7106" s="75"/>
    </row>
    <row r="7107" spans="48:53">
      <c r="AV7107" s="203"/>
      <c r="AW7107" s="75"/>
      <c r="AX7107" s="75"/>
      <c r="AY7107" s="94"/>
      <c r="AZ7107" s="75"/>
      <c r="BA7107" s="75"/>
    </row>
    <row r="7108" spans="48:53">
      <c r="AV7108" s="203"/>
      <c r="AW7108" s="75"/>
      <c r="AX7108" s="75"/>
      <c r="AY7108" s="94"/>
      <c r="AZ7108" s="75"/>
      <c r="BA7108" s="75"/>
    </row>
    <row r="7109" spans="48:53">
      <c r="AV7109" s="203"/>
      <c r="AW7109" s="75"/>
      <c r="AX7109" s="75"/>
      <c r="AY7109" s="94"/>
      <c r="AZ7109" s="75"/>
      <c r="BA7109" s="75"/>
    </row>
    <row r="7110" spans="48:53">
      <c r="AV7110" s="203"/>
      <c r="AW7110" s="75"/>
      <c r="AX7110" s="75"/>
      <c r="AY7110" s="94"/>
      <c r="AZ7110" s="75"/>
      <c r="BA7110" s="75"/>
    </row>
    <row r="7111" spans="48:53">
      <c r="AV7111" s="203"/>
      <c r="AW7111" s="75"/>
      <c r="AX7111" s="75"/>
      <c r="AY7111" s="94"/>
      <c r="AZ7111" s="75"/>
      <c r="BA7111" s="75"/>
    </row>
    <row r="7112" spans="48:53">
      <c r="AV7112" s="203"/>
      <c r="AW7112" s="75"/>
      <c r="AX7112" s="75"/>
      <c r="AY7112" s="94"/>
      <c r="AZ7112" s="75"/>
      <c r="BA7112" s="75"/>
    </row>
    <row r="7113" spans="48:53">
      <c r="AV7113" s="203"/>
      <c r="AW7113" s="75"/>
      <c r="AX7113" s="75"/>
      <c r="AY7113" s="94"/>
      <c r="AZ7113" s="75"/>
      <c r="BA7113" s="75"/>
    </row>
    <row r="7114" spans="48:53">
      <c r="AV7114" s="203"/>
      <c r="AW7114" s="75"/>
      <c r="AX7114" s="75"/>
      <c r="AY7114" s="94"/>
      <c r="AZ7114" s="75"/>
      <c r="BA7114" s="75"/>
    </row>
    <row r="7115" spans="48:53">
      <c r="AV7115" s="203"/>
      <c r="AW7115" s="75"/>
      <c r="AX7115" s="75"/>
      <c r="AY7115" s="94"/>
      <c r="AZ7115" s="75"/>
      <c r="BA7115" s="75"/>
    </row>
    <row r="7116" spans="48:53">
      <c r="AV7116" s="203"/>
      <c r="AW7116" s="75"/>
      <c r="AX7116" s="75"/>
      <c r="AY7116" s="94"/>
      <c r="AZ7116" s="75"/>
      <c r="BA7116" s="75"/>
    </row>
    <row r="7117" spans="48:53">
      <c r="AV7117" s="203"/>
      <c r="AW7117" s="75"/>
      <c r="AX7117" s="75"/>
      <c r="AY7117" s="94"/>
      <c r="AZ7117" s="75"/>
      <c r="BA7117" s="75"/>
    </row>
    <row r="7118" spans="48:53">
      <c r="AV7118" s="203"/>
      <c r="AW7118" s="75"/>
      <c r="AX7118" s="75"/>
      <c r="AY7118" s="94"/>
      <c r="AZ7118" s="75"/>
      <c r="BA7118" s="75"/>
    </row>
    <row r="7119" spans="48:53">
      <c r="AV7119" s="203"/>
      <c r="AW7119" s="75"/>
      <c r="AX7119" s="75"/>
      <c r="AY7119" s="94"/>
      <c r="AZ7119" s="75"/>
      <c r="BA7119" s="75"/>
    </row>
    <row r="7120" spans="48:53">
      <c r="AV7120" s="203"/>
      <c r="AW7120" s="75"/>
      <c r="AX7120" s="75"/>
      <c r="AY7120" s="94"/>
      <c r="AZ7120" s="75"/>
      <c r="BA7120" s="75"/>
    </row>
    <row r="7121" spans="48:53">
      <c r="AV7121" s="203"/>
      <c r="AW7121" s="75"/>
      <c r="AX7121" s="75"/>
      <c r="AY7121" s="94"/>
      <c r="AZ7121" s="75"/>
      <c r="BA7121" s="75"/>
    </row>
    <row r="7122" spans="48:53">
      <c r="AV7122" s="203"/>
      <c r="AW7122" s="75"/>
      <c r="AX7122" s="75"/>
      <c r="AY7122" s="94"/>
      <c r="AZ7122" s="75"/>
      <c r="BA7122" s="75"/>
    </row>
    <row r="7123" spans="48:53">
      <c r="AV7123" s="203"/>
      <c r="AW7123" s="75"/>
      <c r="AX7123" s="75"/>
      <c r="AY7123" s="94"/>
      <c r="AZ7123" s="75"/>
      <c r="BA7123" s="75"/>
    </row>
    <row r="7124" spans="48:53">
      <c r="AV7124" s="203"/>
      <c r="AW7124" s="75"/>
      <c r="AX7124" s="75"/>
      <c r="AY7124" s="94"/>
      <c r="AZ7124" s="75"/>
      <c r="BA7124" s="75"/>
    </row>
    <row r="7125" spans="48:53">
      <c r="AV7125" s="203"/>
      <c r="AW7125" s="75"/>
      <c r="AX7125" s="75"/>
      <c r="AY7125" s="94"/>
      <c r="AZ7125" s="75"/>
      <c r="BA7125" s="75"/>
    </row>
    <row r="7126" spans="48:53">
      <c r="AV7126" s="203"/>
      <c r="AW7126" s="75"/>
      <c r="AX7126" s="75"/>
      <c r="AY7126" s="94"/>
      <c r="AZ7126" s="75"/>
      <c r="BA7126" s="75"/>
    </row>
    <row r="7127" spans="48:53">
      <c r="AV7127" s="203"/>
      <c r="AW7127" s="75"/>
      <c r="AX7127" s="75"/>
      <c r="AY7127" s="94"/>
      <c r="AZ7127" s="75"/>
      <c r="BA7127" s="75"/>
    </row>
    <row r="7128" spans="48:53">
      <c r="AV7128" s="203"/>
      <c r="AW7128" s="75"/>
      <c r="AX7128" s="75"/>
      <c r="AY7128" s="94"/>
      <c r="AZ7128" s="75"/>
      <c r="BA7128" s="75"/>
    </row>
    <row r="7129" spans="48:53">
      <c r="AV7129" s="203"/>
      <c r="AW7129" s="75"/>
      <c r="AX7129" s="75"/>
      <c r="AY7129" s="94"/>
      <c r="AZ7129" s="75"/>
      <c r="BA7129" s="75"/>
    </row>
    <row r="7130" spans="48:53">
      <c r="AV7130" s="203"/>
      <c r="AW7130" s="75"/>
      <c r="AX7130" s="75"/>
      <c r="AY7130" s="94"/>
      <c r="AZ7130" s="75"/>
      <c r="BA7130" s="75"/>
    </row>
    <row r="7131" spans="48:53">
      <c r="AV7131" s="203"/>
      <c r="AW7131" s="75"/>
      <c r="AX7131" s="75"/>
      <c r="AY7131" s="94"/>
      <c r="AZ7131" s="75"/>
      <c r="BA7131" s="75"/>
    </row>
    <row r="7132" spans="48:53">
      <c r="AV7132" s="203"/>
      <c r="AW7132" s="75"/>
      <c r="AX7132" s="75"/>
      <c r="AY7132" s="94"/>
      <c r="AZ7132" s="75"/>
      <c r="BA7132" s="75"/>
    </row>
    <row r="7133" spans="48:53">
      <c r="AV7133" s="203"/>
      <c r="AW7133" s="75"/>
      <c r="AX7133" s="75"/>
      <c r="AY7133" s="94"/>
      <c r="AZ7133" s="75"/>
      <c r="BA7133" s="75"/>
    </row>
    <row r="7134" spans="48:53">
      <c r="AV7134" s="203"/>
      <c r="AW7134" s="75"/>
      <c r="AX7134" s="75"/>
      <c r="AY7134" s="94"/>
      <c r="AZ7134" s="75"/>
      <c r="BA7134" s="75"/>
    </row>
    <row r="7135" spans="48:53">
      <c r="AV7135" s="203"/>
      <c r="AW7135" s="75"/>
      <c r="AX7135" s="75"/>
      <c r="AY7135" s="94"/>
      <c r="AZ7135" s="75"/>
      <c r="BA7135" s="75"/>
    </row>
    <row r="7136" spans="48:53">
      <c r="AV7136" s="203"/>
      <c r="AW7136" s="75"/>
      <c r="AX7136" s="75"/>
      <c r="AY7136" s="94"/>
      <c r="AZ7136" s="75"/>
      <c r="BA7136" s="75"/>
    </row>
    <row r="7137" spans="48:53">
      <c r="AV7137" s="203"/>
      <c r="AW7137" s="75"/>
      <c r="AX7137" s="75"/>
      <c r="AY7137" s="94"/>
      <c r="AZ7137" s="75"/>
      <c r="BA7137" s="75"/>
    </row>
    <row r="7138" spans="48:53">
      <c r="AV7138" s="203"/>
      <c r="AW7138" s="75"/>
      <c r="AX7138" s="75"/>
      <c r="AY7138" s="94"/>
      <c r="AZ7138" s="75"/>
      <c r="BA7138" s="75"/>
    </row>
    <row r="7139" spans="48:53">
      <c r="AV7139" s="203"/>
      <c r="AW7139" s="75"/>
      <c r="AX7139" s="75"/>
      <c r="AY7139" s="94"/>
      <c r="AZ7139" s="75"/>
      <c r="BA7139" s="75"/>
    </row>
    <row r="7140" spans="48:53">
      <c r="AV7140" s="203"/>
      <c r="AW7140" s="75"/>
      <c r="AX7140" s="75"/>
      <c r="AY7140" s="94"/>
      <c r="AZ7140" s="75"/>
      <c r="BA7140" s="75"/>
    </row>
    <row r="7141" spans="48:53">
      <c r="AV7141" s="203"/>
      <c r="AW7141" s="75"/>
      <c r="AX7141" s="75"/>
      <c r="AY7141" s="94"/>
      <c r="AZ7141" s="75"/>
      <c r="BA7141" s="75"/>
    </row>
    <row r="7142" spans="48:53">
      <c r="AV7142" s="203"/>
      <c r="AW7142" s="75"/>
      <c r="AX7142" s="75"/>
      <c r="AY7142" s="94"/>
      <c r="AZ7142" s="75"/>
      <c r="BA7142" s="75"/>
    </row>
    <row r="7143" spans="48:53">
      <c r="AV7143" s="203"/>
      <c r="AW7143" s="75"/>
      <c r="AX7143" s="75"/>
      <c r="AY7143" s="94"/>
      <c r="AZ7143" s="75"/>
      <c r="BA7143" s="75"/>
    </row>
    <row r="7144" spans="48:53">
      <c r="AV7144" s="203"/>
      <c r="AW7144" s="75"/>
      <c r="AX7144" s="75"/>
      <c r="AY7144" s="94"/>
      <c r="AZ7144" s="75"/>
      <c r="BA7144" s="75"/>
    </row>
    <row r="7145" spans="48:53">
      <c r="AV7145" s="203"/>
      <c r="AW7145" s="75"/>
      <c r="AX7145" s="75"/>
      <c r="AY7145" s="94"/>
      <c r="AZ7145" s="75"/>
      <c r="BA7145" s="75"/>
    </row>
    <row r="7146" spans="48:53">
      <c r="AV7146" s="203"/>
      <c r="AW7146" s="75"/>
      <c r="AX7146" s="75"/>
      <c r="AY7146" s="94"/>
      <c r="AZ7146" s="75"/>
      <c r="BA7146" s="75"/>
    </row>
    <row r="7147" spans="48:53">
      <c r="AV7147" s="203"/>
      <c r="AW7147" s="75"/>
      <c r="AX7147" s="75"/>
      <c r="AY7147" s="94"/>
      <c r="AZ7147" s="75"/>
      <c r="BA7147" s="75"/>
    </row>
    <row r="7148" spans="48:53">
      <c r="AV7148" s="203"/>
      <c r="AW7148" s="75"/>
      <c r="AX7148" s="75"/>
      <c r="AY7148" s="94"/>
      <c r="AZ7148" s="75"/>
      <c r="BA7148" s="75"/>
    </row>
    <row r="7149" spans="48:53">
      <c r="AV7149" s="203"/>
      <c r="AW7149" s="75"/>
      <c r="AX7149" s="75"/>
      <c r="AY7149" s="94"/>
      <c r="AZ7149" s="75"/>
      <c r="BA7149" s="75"/>
    </row>
    <row r="7150" spans="48:53">
      <c r="AV7150" s="203"/>
      <c r="AW7150" s="75"/>
      <c r="AX7150" s="75"/>
      <c r="AY7150" s="94"/>
      <c r="AZ7150" s="75"/>
      <c r="BA7150" s="75"/>
    </row>
    <row r="7151" spans="48:53">
      <c r="AV7151" s="203"/>
      <c r="AW7151" s="75"/>
      <c r="AX7151" s="75"/>
      <c r="AY7151" s="94"/>
      <c r="AZ7151" s="75"/>
      <c r="BA7151" s="75"/>
    </row>
    <row r="7152" spans="48:53">
      <c r="AV7152" s="203"/>
      <c r="AW7152" s="75"/>
      <c r="AX7152" s="75"/>
      <c r="AY7152" s="94"/>
      <c r="AZ7152" s="75"/>
      <c r="BA7152" s="75"/>
    </row>
    <row r="7153" spans="48:53">
      <c r="AV7153" s="203"/>
      <c r="AW7153" s="75"/>
      <c r="AX7153" s="75"/>
      <c r="AY7153" s="94"/>
      <c r="AZ7153" s="75"/>
      <c r="BA7153" s="75"/>
    </row>
    <row r="7154" spans="48:53">
      <c r="AV7154" s="203"/>
      <c r="AW7154" s="75"/>
      <c r="AX7154" s="75"/>
      <c r="AY7154" s="94"/>
      <c r="AZ7154" s="75"/>
      <c r="BA7154" s="75"/>
    </row>
    <row r="7155" spans="48:53">
      <c r="AV7155" s="203"/>
      <c r="AW7155" s="75"/>
      <c r="AX7155" s="75"/>
      <c r="AY7155" s="94"/>
      <c r="AZ7155" s="75"/>
      <c r="BA7155" s="75"/>
    </row>
    <row r="7156" spans="48:53">
      <c r="AV7156" s="203"/>
      <c r="AW7156" s="75"/>
      <c r="AX7156" s="75"/>
      <c r="AY7156" s="94"/>
      <c r="AZ7156" s="75"/>
      <c r="BA7156" s="75"/>
    </row>
    <row r="7157" spans="48:53">
      <c r="AV7157" s="203"/>
      <c r="AW7157" s="75"/>
      <c r="AX7157" s="75"/>
      <c r="AY7157" s="94"/>
      <c r="AZ7157" s="75"/>
      <c r="BA7157" s="75"/>
    </row>
    <row r="7158" spans="48:53">
      <c r="AV7158" s="203"/>
      <c r="AW7158" s="75"/>
      <c r="AX7158" s="75"/>
      <c r="AY7158" s="94"/>
      <c r="AZ7158" s="75"/>
      <c r="BA7158" s="75"/>
    </row>
    <row r="7159" spans="48:53">
      <c r="AV7159" s="203"/>
      <c r="AW7159" s="75"/>
      <c r="AX7159" s="75"/>
      <c r="AY7159" s="94"/>
      <c r="AZ7159" s="75"/>
      <c r="BA7159" s="75"/>
    </row>
    <row r="7160" spans="48:53">
      <c r="AV7160" s="203"/>
      <c r="AW7160" s="75"/>
      <c r="AX7160" s="75"/>
      <c r="AY7160" s="94"/>
      <c r="AZ7160" s="75"/>
      <c r="BA7160" s="75"/>
    </row>
    <row r="7161" spans="48:53">
      <c r="AV7161" s="203"/>
      <c r="AW7161" s="75"/>
      <c r="AX7161" s="75"/>
      <c r="AY7161" s="94"/>
      <c r="AZ7161" s="75"/>
      <c r="BA7161" s="75"/>
    </row>
    <row r="7162" spans="48:53">
      <c r="AV7162" s="203"/>
      <c r="AW7162" s="75"/>
      <c r="AX7162" s="75"/>
      <c r="AY7162" s="94"/>
      <c r="AZ7162" s="75"/>
      <c r="BA7162" s="75"/>
    </row>
    <row r="7163" spans="48:53">
      <c r="AV7163" s="203"/>
      <c r="AW7163" s="75"/>
      <c r="AX7163" s="75"/>
      <c r="AY7163" s="94"/>
      <c r="AZ7163" s="75"/>
      <c r="BA7163" s="75"/>
    </row>
    <row r="7164" spans="48:53">
      <c r="AV7164" s="203"/>
      <c r="AW7164" s="75"/>
      <c r="AX7164" s="75"/>
      <c r="AY7164" s="94"/>
      <c r="AZ7164" s="75"/>
      <c r="BA7164" s="75"/>
    </row>
    <row r="7165" spans="48:53">
      <c r="AV7165" s="203"/>
      <c r="AW7165" s="75"/>
      <c r="AX7165" s="75"/>
      <c r="AY7165" s="94"/>
      <c r="AZ7165" s="75"/>
      <c r="BA7165" s="75"/>
    </row>
    <row r="7166" spans="48:53">
      <c r="AV7166" s="203"/>
      <c r="AW7166" s="75"/>
      <c r="AX7166" s="75"/>
      <c r="AY7166" s="94"/>
      <c r="AZ7166" s="75"/>
      <c r="BA7166" s="75"/>
    </row>
    <row r="7167" spans="48:53">
      <c r="AV7167" s="203"/>
      <c r="AW7167" s="75"/>
      <c r="AX7167" s="75"/>
      <c r="AY7167" s="94"/>
      <c r="AZ7167" s="75"/>
      <c r="BA7167" s="75"/>
    </row>
    <row r="7168" spans="48:53">
      <c r="AV7168" s="203"/>
      <c r="AW7168" s="75"/>
      <c r="AX7168" s="75"/>
      <c r="AY7168" s="94"/>
      <c r="AZ7168" s="75"/>
      <c r="BA7168" s="75"/>
    </row>
    <row r="7169" spans="48:53">
      <c r="AV7169" s="203"/>
      <c r="AW7169" s="75"/>
      <c r="AX7169" s="75"/>
      <c r="AY7169" s="94"/>
      <c r="AZ7169" s="75"/>
      <c r="BA7169" s="75"/>
    </row>
    <row r="7170" spans="48:53">
      <c r="AV7170" s="203"/>
      <c r="AW7170" s="75"/>
      <c r="AX7170" s="75"/>
      <c r="AY7170" s="94"/>
      <c r="AZ7170" s="75"/>
      <c r="BA7170" s="75"/>
    </row>
    <row r="7171" spans="48:53">
      <c r="AV7171" s="203"/>
      <c r="AW7171" s="75"/>
      <c r="AX7171" s="75"/>
      <c r="AY7171" s="94"/>
      <c r="AZ7171" s="75"/>
      <c r="BA7171" s="75"/>
    </row>
    <row r="7172" spans="48:53">
      <c r="AV7172" s="203"/>
      <c r="AW7172" s="75"/>
      <c r="AX7172" s="75"/>
      <c r="AY7172" s="94"/>
      <c r="AZ7172" s="75"/>
      <c r="BA7172" s="75"/>
    </row>
    <row r="7173" spans="48:53">
      <c r="AV7173" s="203"/>
      <c r="AW7173" s="75"/>
      <c r="AX7173" s="75"/>
      <c r="AY7173" s="94"/>
      <c r="AZ7173" s="75"/>
      <c r="BA7173" s="75"/>
    </row>
    <row r="7174" spans="48:53">
      <c r="AV7174" s="203"/>
      <c r="AW7174" s="75"/>
      <c r="AX7174" s="75"/>
      <c r="AY7174" s="94"/>
      <c r="AZ7174" s="75"/>
      <c r="BA7174" s="75"/>
    </row>
    <row r="7175" spans="48:53">
      <c r="AV7175" s="203"/>
      <c r="AW7175" s="75"/>
      <c r="AX7175" s="75"/>
      <c r="AY7175" s="94"/>
      <c r="AZ7175" s="75"/>
      <c r="BA7175" s="75"/>
    </row>
    <row r="7176" spans="48:53">
      <c r="AV7176" s="203"/>
      <c r="AW7176" s="75"/>
      <c r="AX7176" s="75"/>
      <c r="AY7176" s="94"/>
      <c r="AZ7176" s="75"/>
      <c r="BA7176" s="75"/>
    </row>
    <row r="7177" spans="48:53">
      <c r="AV7177" s="203"/>
      <c r="AW7177" s="75"/>
      <c r="AX7177" s="75"/>
      <c r="AY7177" s="94"/>
      <c r="AZ7177" s="75"/>
      <c r="BA7177" s="75"/>
    </row>
    <row r="7178" spans="48:53">
      <c r="AV7178" s="203"/>
      <c r="AW7178" s="75"/>
      <c r="AX7178" s="75"/>
      <c r="AY7178" s="94"/>
      <c r="AZ7178" s="75"/>
      <c r="BA7178" s="75"/>
    </row>
    <row r="7179" spans="48:53">
      <c r="AV7179" s="203"/>
      <c r="AW7179" s="75"/>
      <c r="AX7179" s="75"/>
      <c r="AY7179" s="94"/>
      <c r="AZ7179" s="75"/>
      <c r="BA7179" s="75"/>
    </row>
    <row r="7180" spans="48:53">
      <c r="AV7180" s="203"/>
      <c r="AW7180" s="75"/>
      <c r="AX7180" s="75"/>
      <c r="AY7180" s="94"/>
      <c r="AZ7180" s="75"/>
      <c r="BA7180" s="75"/>
    </row>
    <row r="7181" spans="48:53">
      <c r="AV7181" s="203"/>
      <c r="AW7181" s="75"/>
      <c r="AX7181" s="75"/>
      <c r="AY7181" s="94"/>
      <c r="AZ7181" s="75"/>
      <c r="BA7181" s="75"/>
    </row>
    <row r="7182" spans="48:53">
      <c r="AV7182" s="203"/>
      <c r="AW7182" s="75"/>
      <c r="AX7182" s="75"/>
      <c r="AY7182" s="94"/>
      <c r="AZ7182" s="75"/>
      <c r="BA7182" s="75"/>
    </row>
    <row r="7183" spans="48:53">
      <c r="AV7183" s="203"/>
      <c r="AW7183" s="75"/>
      <c r="AX7183" s="75"/>
      <c r="AY7183" s="94"/>
      <c r="AZ7183" s="75"/>
      <c r="BA7183" s="75"/>
    </row>
    <row r="7184" spans="48:53">
      <c r="AV7184" s="203"/>
      <c r="AW7184" s="75"/>
      <c r="AX7184" s="75"/>
      <c r="AY7184" s="94"/>
      <c r="AZ7184" s="75"/>
      <c r="BA7184" s="75"/>
    </row>
    <row r="7185" spans="48:53">
      <c r="AV7185" s="203"/>
      <c r="AW7185" s="75"/>
      <c r="AX7185" s="75"/>
      <c r="AY7185" s="94"/>
      <c r="AZ7185" s="75"/>
      <c r="BA7185" s="75"/>
    </row>
    <row r="7186" spans="48:53">
      <c r="AV7186" s="203"/>
      <c r="AW7186" s="75"/>
      <c r="AX7186" s="75"/>
      <c r="AY7186" s="94"/>
      <c r="AZ7186" s="75"/>
      <c r="BA7186" s="75"/>
    </row>
    <row r="7187" spans="48:53">
      <c r="AV7187" s="203"/>
      <c r="AW7187" s="75"/>
      <c r="AX7187" s="75"/>
      <c r="AY7187" s="94"/>
      <c r="AZ7187" s="75"/>
      <c r="BA7187" s="75"/>
    </row>
    <row r="7188" spans="48:53">
      <c r="AV7188" s="203"/>
      <c r="AW7188" s="75"/>
      <c r="AX7188" s="75"/>
      <c r="AY7188" s="94"/>
      <c r="AZ7188" s="75"/>
      <c r="BA7188" s="75"/>
    </row>
    <row r="7189" spans="48:53">
      <c r="AV7189" s="203"/>
      <c r="AW7189" s="75"/>
      <c r="AX7189" s="75"/>
      <c r="AY7189" s="94"/>
      <c r="AZ7189" s="75"/>
      <c r="BA7189" s="75"/>
    </row>
    <row r="7190" spans="48:53">
      <c r="AV7190" s="203"/>
      <c r="AW7190" s="75"/>
      <c r="AX7190" s="75"/>
      <c r="AY7190" s="94"/>
      <c r="AZ7190" s="75"/>
      <c r="BA7190" s="75"/>
    </row>
    <row r="7191" spans="48:53">
      <c r="AV7191" s="203"/>
      <c r="AW7191" s="75"/>
      <c r="AX7191" s="75"/>
      <c r="AY7191" s="94"/>
      <c r="AZ7191" s="75"/>
      <c r="BA7191" s="75"/>
    </row>
    <row r="7192" spans="48:53">
      <c r="AV7192" s="203"/>
      <c r="AW7192" s="75"/>
      <c r="AX7192" s="75"/>
      <c r="AY7192" s="94"/>
      <c r="AZ7192" s="75"/>
      <c r="BA7192" s="75"/>
    </row>
    <row r="7193" spans="48:53">
      <c r="AV7193" s="203"/>
      <c r="AW7193" s="75"/>
      <c r="AX7193" s="75"/>
      <c r="AY7193" s="94"/>
      <c r="AZ7193" s="75"/>
      <c r="BA7193" s="75"/>
    </row>
    <row r="7194" spans="48:53">
      <c r="AV7194" s="203"/>
      <c r="AW7194" s="75"/>
      <c r="AX7194" s="75"/>
      <c r="AY7194" s="94"/>
      <c r="AZ7194" s="75"/>
      <c r="BA7194" s="75"/>
    </row>
    <row r="7195" spans="48:53">
      <c r="AV7195" s="203"/>
      <c r="AW7195" s="75"/>
      <c r="AX7195" s="75"/>
      <c r="AY7195" s="94"/>
      <c r="AZ7195" s="75"/>
      <c r="BA7195" s="75"/>
    </row>
    <row r="7196" spans="48:53">
      <c r="AV7196" s="203"/>
      <c r="AW7196" s="75"/>
      <c r="AX7196" s="75"/>
      <c r="AY7196" s="94"/>
      <c r="AZ7196" s="75"/>
      <c r="BA7196" s="75"/>
    </row>
    <row r="7197" spans="48:53">
      <c r="AV7197" s="203"/>
      <c r="AW7197" s="75"/>
      <c r="AX7197" s="75"/>
      <c r="AY7197" s="94"/>
      <c r="AZ7197" s="75"/>
      <c r="BA7197" s="75"/>
    </row>
    <row r="7198" spans="48:53">
      <c r="AV7198" s="203"/>
      <c r="AW7198" s="75"/>
      <c r="AX7198" s="75"/>
      <c r="AY7198" s="94"/>
      <c r="AZ7198" s="75"/>
      <c r="BA7198" s="75"/>
    </row>
    <row r="7199" spans="48:53">
      <c r="AV7199" s="203"/>
      <c r="AW7199" s="75"/>
      <c r="AX7199" s="75"/>
      <c r="AY7199" s="94"/>
      <c r="AZ7199" s="75"/>
      <c r="BA7199" s="75"/>
    </row>
    <row r="7200" spans="48:53">
      <c r="AV7200" s="203"/>
      <c r="AW7200" s="75"/>
      <c r="AX7200" s="75"/>
      <c r="AY7200" s="94"/>
      <c r="AZ7200" s="75"/>
      <c r="BA7200" s="75"/>
    </row>
    <row r="7201" spans="48:53">
      <c r="AV7201" s="203"/>
      <c r="AW7201" s="75"/>
      <c r="AX7201" s="75"/>
      <c r="AY7201" s="94"/>
      <c r="AZ7201" s="75"/>
      <c r="BA7201" s="75"/>
    </row>
    <row r="7202" spans="48:53">
      <c r="AV7202" s="203"/>
      <c r="AW7202" s="75"/>
      <c r="AX7202" s="75"/>
      <c r="AY7202" s="94"/>
      <c r="AZ7202" s="75"/>
      <c r="BA7202" s="75"/>
    </row>
    <row r="7203" spans="48:53">
      <c r="AV7203" s="203"/>
      <c r="AW7203" s="75"/>
      <c r="AX7203" s="75"/>
      <c r="AY7203" s="94"/>
      <c r="AZ7203" s="75"/>
      <c r="BA7203" s="75"/>
    </row>
    <row r="7204" spans="48:53">
      <c r="AV7204" s="203"/>
      <c r="AW7204" s="75"/>
      <c r="AX7204" s="75"/>
      <c r="AY7204" s="94"/>
      <c r="AZ7204" s="75"/>
      <c r="BA7204" s="75"/>
    </row>
    <row r="7205" spans="48:53">
      <c r="AV7205" s="203"/>
      <c r="AW7205" s="75"/>
      <c r="AX7205" s="75"/>
      <c r="AY7205" s="94"/>
      <c r="AZ7205" s="75"/>
      <c r="BA7205" s="75"/>
    </row>
    <row r="7206" spans="48:53">
      <c r="AV7206" s="203"/>
      <c r="AW7206" s="75"/>
      <c r="AX7206" s="75"/>
      <c r="AY7206" s="94"/>
      <c r="AZ7206" s="75"/>
      <c r="BA7206" s="75"/>
    </row>
    <row r="7207" spans="48:53">
      <c r="AV7207" s="203"/>
      <c r="AW7207" s="75"/>
      <c r="AX7207" s="75"/>
      <c r="AY7207" s="94"/>
      <c r="AZ7207" s="75"/>
      <c r="BA7207" s="75"/>
    </row>
    <row r="7208" spans="48:53">
      <c r="AV7208" s="203"/>
      <c r="AW7208" s="75"/>
      <c r="AX7208" s="75"/>
      <c r="AY7208" s="94"/>
      <c r="AZ7208" s="75"/>
      <c r="BA7208" s="75"/>
    </row>
    <row r="7209" spans="48:53">
      <c r="AV7209" s="203"/>
      <c r="AW7209" s="75"/>
      <c r="AX7209" s="75"/>
      <c r="AY7209" s="94"/>
      <c r="AZ7209" s="75"/>
      <c r="BA7209" s="75"/>
    </row>
    <row r="7210" spans="48:53">
      <c r="AV7210" s="203"/>
      <c r="AW7210" s="75"/>
      <c r="AX7210" s="75"/>
      <c r="AY7210" s="94"/>
      <c r="AZ7210" s="75"/>
      <c r="BA7210" s="75"/>
    </row>
    <row r="7211" spans="48:53">
      <c r="AV7211" s="203"/>
      <c r="AW7211" s="75"/>
      <c r="AX7211" s="75"/>
      <c r="AY7211" s="94"/>
      <c r="AZ7211" s="75"/>
      <c r="BA7211" s="75"/>
    </row>
    <row r="7212" spans="48:53">
      <c r="AV7212" s="203"/>
      <c r="AW7212" s="75"/>
      <c r="AX7212" s="75"/>
      <c r="AY7212" s="94"/>
      <c r="AZ7212" s="75"/>
      <c r="BA7212" s="75"/>
    </row>
    <row r="7213" spans="48:53">
      <c r="AV7213" s="203"/>
      <c r="AW7213" s="75"/>
      <c r="AX7213" s="75"/>
      <c r="AY7213" s="94"/>
      <c r="AZ7213" s="75"/>
      <c r="BA7213" s="75"/>
    </row>
    <row r="7214" spans="48:53">
      <c r="AV7214" s="203"/>
      <c r="AW7214" s="75"/>
      <c r="AX7214" s="75"/>
      <c r="AY7214" s="94"/>
      <c r="AZ7214" s="75"/>
      <c r="BA7214" s="75"/>
    </row>
    <row r="7215" spans="48:53">
      <c r="AV7215" s="203"/>
      <c r="AW7215" s="75"/>
      <c r="AX7215" s="75"/>
      <c r="AY7215" s="94"/>
      <c r="AZ7215" s="75"/>
      <c r="BA7215" s="75"/>
    </row>
    <row r="7216" spans="48:53">
      <c r="AV7216" s="203"/>
      <c r="AW7216" s="75"/>
      <c r="AX7216" s="75"/>
      <c r="AY7216" s="94"/>
      <c r="AZ7216" s="75"/>
      <c r="BA7216" s="75"/>
    </row>
    <row r="7217" spans="48:53">
      <c r="AV7217" s="203"/>
      <c r="AW7217" s="75"/>
      <c r="AX7217" s="75"/>
      <c r="AY7217" s="94"/>
      <c r="AZ7217" s="75"/>
      <c r="BA7217" s="75"/>
    </row>
    <row r="7218" spans="48:53">
      <c r="AV7218" s="203"/>
      <c r="AW7218" s="75"/>
      <c r="AX7218" s="75"/>
      <c r="AY7218" s="94"/>
      <c r="AZ7218" s="75"/>
      <c r="BA7218" s="75"/>
    </row>
    <row r="7219" spans="48:53">
      <c r="AV7219" s="203"/>
      <c r="AW7219" s="75"/>
      <c r="AX7219" s="75"/>
      <c r="AY7219" s="94"/>
      <c r="AZ7219" s="75"/>
      <c r="BA7219" s="75"/>
    </row>
    <row r="7220" spans="48:53">
      <c r="AV7220" s="203"/>
      <c r="AW7220" s="75"/>
      <c r="AX7220" s="75"/>
      <c r="AY7220" s="94"/>
      <c r="AZ7220" s="75"/>
      <c r="BA7220" s="75"/>
    </row>
    <row r="7221" spans="48:53">
      <c r="AV7221" s="203"/>
      <c r="AW7221" s="75"/>
      <c r="AX7221" s="75"/>
      <c r="AY7221" s="94"/>
      <c r="AZ7221" s="75"/>
      <c r="BA7221" s="75"/>
    </row>
    <row r="7222" spans="48:53">
      <c r="AV7222" s="203"/>
      <c r="AW7222" s="75"/>
      <c r="AX7222" s="75"/>
      <c r="AY7222" s="94"/>
      <c r="AZ7222" s="75"/>
      <c r="BA7222" s="75"/>
    </row>
    <row r="7223" spans="48:53">
      <c r="AV7223" s="203"/>
      <c r="AW7223" s="75"/>
      <c r="AX7223" s="75"/>
      <c r="AY7223" s="94"/>
      <c r="AZ7223" s="75"/>
      <c r="BA7223" s="75"/>
    </row>
    <row r="7224" spans="48:53">
      <c r="AV7224" s="203"/>
      <c r="AW7224" s="75"/>
      <c r="AX7224" s="75"/>
      <c r="AY7224" s="94"/>
      <c r="AZ7224" s="75"/>
      <c r="BA7224" s="75"/>
    </row>
    <row r="7225" spans="48:53">
      <c r="AV7225" s="203"/>
      <c r="AW7225" s="75"/>
      <c r="AX7225" s="75"/>
      <c r="AY7225" s="94"/>
      <c r="AZ7225" s="75"/>
      <c r="BA7225" s="75"/>
    </row>
    <row r="7226" spans="48:53">
      <c r="AV7226" s="203"/>
      <c r="AW7226" s="75"/>
      <c r="AX7226" s="75"/>
      <c r="AY7226" s="94"/>
      <c r="AZ7226" s="75"/>
      <c r="BA7226" s="75"/>
    </row>
    <row r="7227" spans="48:53">
      <c r="AV7227" s="203"/>
      <c r="AW7227" s="75"/>
      <c r="AX7227" s="75"/>
      <c r="AY7227" s="94"/>
      <c r="AZ7227" s="75"/>
      <c r="BA7227" s="75"/>
    </row>
    <row r="7228" spans="48:53">
      <c r="AV7228" s="203"/>
      <c r="AW7228" s="75"/>
      <c r="AX7228" s="75"/>
      <c r="AY7228" s="94"/>
      <c r="AZ7228" s="75"/>
      <c r="BA7228" s="75"/>
    </row>
    <row r="7229" spans="48:53">
      <c r="AV7229" s="203"/>
      <c r="AW7229" s="75"/>
      <c r="AX7229" s="75"/>
      <c r="AY7229" s="94"/>
      <c r="AZ7229" s="75"/>
      <c r="BA7229" s="75"/>
    </row>
    <row r="7230" spans="48:53">
      <c r="AV7230" s="203"/>
      <c r="AW7230" s="75"/>
      <c r="AX7230" s="75"/>
      <c r="AY7230" s="94"/>
      <c r="AZ7230" s="75"/>
      <c r="BA7230" s="75"/>
    </row>
    <row r="7231" spans="48:53">
      <c r="AV7231" s="203"/>
      <c r="AW7231" s="75"/>
      <c r="AX7231" s="75"/>
      <c r="AY7231" s="94"/>
      <c r="AZ7231" s="75"/>
      <c r="BA7231" s="75"/>
    </row>
    <row r="7232" spans="48:53">
      <c r="AV7232" s="203"/>
      <c r="AW7232" s="75"/>
      <c r="AX7232" s="75"/>
      <c r="AY7232" s="94"/>
      <c r="AZ7232" s="75"/>
      <c r="BA7232" s="75"/>
    </row>
    <row r="7233" spans="48:53">
      <c r="AV7233" s="203"/>
      <c r="AW7233" s="75"/>
      <c r="AX7233" s="75"/>
      <c r="AY7233" s="94"/>
      <c r="AZ7233" s="75"/>
      <c r="BA7233" s="75"/>
    </row>
    <row r="7234" spans="48:53">
      <c r="AV7234" s="203"/>
      <c r="AW7234" s="75"/>
      <c r="AX7234" s="75"/>
      <c r="AY7234" s="94"/>
      <c r="AZ7234" s="75"/>
      <c r="BA7234" s="75"/>
    </row>
    <row r="7235" spans="48:53">
      <c r="AV7235" s="203"/>
      <c r="AW7235" s="75"/>
      <c r="AX7235" s="75"/>
      <c r="AY7235" s="94"/>
      <c r="AZ7235" s="75"/>
      <c r="BA7235" s="75"/>
    </row>
    <row r="7236" spans="48:53">
      <c r="AV7236" s="203"/>
      <c r="AW7236" s="75"/>
      <c r="AX7236" s="75"/>
      <c r="AY7236" s="94"/>
      <c r="AZ7236" s="75"/>
      <c r="BA7236" s="75"/>
    </row>
    <row r="7237" spans="48:53">
      <c r="AV7237" s="203"/>
      <c r="AW7237" s="75"/>
      <c r="AX7237" s="75"/>
      <c r="AY7237" s="94"/>
      <c r="AZ7237" s="75"/>
      <c r="BA7237" s="75"/>
    </row>
    <row r="7238" spans="48:53">
      <c r="AV7238" s="203"/>
      <c r="AW7238" s="75"/>
      <c r="AX7238" s="75"/>
      <c r="AY7238" s="94"/>
      <c r="AZ7238" s="75"/>
      <c r="BA7238" s="75"/>
    </row>
    <row r="7239" spans="48:53">
      <c r="AV7239" s="203"/>
      <c r="AW7239" s="75"/>
      <c r="AX7239" s="75"/>
      <c r="AY7239" s="94"/>
      <c r="AZ7239" s="75"/>
      <c r="BA7239" s="75"/>
    </row>
    <row r="7240" spans="48:53">
      <c r="AV7240" s="203"/>
      <c r="AW7240" s="75"/>
      <c r="AX7240" s="75"/>
      <c r="AY7240" s="94"/>
      <c r="AZ7240" s="75"/>
      <c r="BA7240" s="75"/>
    </row>
    <row r="7241" spans="48:53">
      <c r="AV7241" s="203"/>
      <c r="AW7241" s="75"/>
      <c r="AX7241" s="75"/>
      <c r="AY7241" s="94"/>
      <c r="AZ7241" s="75"/>
      <c r="BA7241" s="75"/>
    </row>
    <row r="7242" spans="48:53">
      <c r="AV7242" s="203"/>
      <c r="AW7242" s="75"/>
      <c r="AX7242" s="75"/>
      <c r="AY7242" s="94"/>
      <c r="AZ7242" s="75"/>
      <c r="BA7242" s="75"/>
    </row>
    <row r="7243" spans="48:53">
      <c r="AV7243" s="203"/>
      <c r="AW7243" s="75"/>
      <c r="AX7243" s="75"/>
      <c r="AY7243" s="94"/>
      <c r="AZ7243" s="75"/>
      <c r="BA7243" s="75"/>
    </row>
    <row r="7244" spans="48:53">
      <c r="AV7244" s="203"/>
      <c r="AW7244" s="75"/>
      <c r="AX7244" s="75"/>
      <c r="AY7244" s="94"/>
      <c r="AZ7244" s="75"/>
      <c r="BA7244" s="75"/>
    </row>
    <row r="7245" spans="48:53">
      <c r="AV7245" s="203"/>
      <c r="AW7245" s="75"/>
      <c r="AX7245" s="75"/>
      <c r="AY7245" s="94"/>
      <c r="AZ7245" s="75"/>
      <c r="BA7245" s="75"/>
    </row>
    <row r="7246" spans="48:53">
      <c r="AV7246" s="203"/>
      <c r="AW7246" s="75"/>
      <c r="AX7246" s="75"/>
      <c r="AY7246" s="94"/>
      <c r="AZ7246" s="75"/>
      <c r="BA7246" s="75"/>
    </row>
    <row r="7247" spans="48:53">
      <c r="AV7247" s="203"/>
      <c r="AW7247" s="75"/>
      <c r="AX7247" s="75"/>
      <c r="AY7247" s="94"/>
      <c r="AZ7247" s="75"/>
      <c r="BA7247" s="75"/>
    </row>
    <row r="7248" spans="48:53">
      <c r="AV7248" s="203"/>
      <c r="AW7248" s="75"/>
      <c r="AX7248" s="75"/>
      <c r="AY7248" s="94"/>
      <c r="AZ7248" s="75"/>
      <c r="BA7248" s="75"/>
    </row>
    <row r="7249" spans="48:53">
      <c r="AV7249" s="203"/>
      <c r="AW7249" s="75"/>
      <c r="AX7249" s="75"/>
      <c r="AY7249" s="94"/>
      <c r="AZ7249" s="75"/>
      <c r="BA7249" s="75"/>
    </row>
    <row r="7250" spans="48:53">
      <c r="AV7250" s="203"/>
      <c r="AW7250" s="75"/>
      <c r="AX7250" s="75"/>
      <c r="AY7250" s="94"/>
      <c r="AZ7250" s="75"/>
      <c r="BA7250" s="75"/>
    </row>
    <row r="7251" spans="48:53">
      <c r="AV7251" s="203"/>
      <c r="AW7251" s="75"/>
      <c r="AX7251" s="75"/>
      <c r="AY7251" s="94"/>
      <c r="AZ7251" s="75"/>
      <c r="BA7251" s="75"/>
    </row>
    <row r="7252" spans="48:53">
      <c r="AV7252" s="203"/>
      <c r="AW7252" s="75"/>
      <c r="AX7252" s="75"/>
      <c r="AY7252" s="94"/>
      <c r="AZ7252" s="75"/>
      <c r="BA7252" s="75"/>
    </row>
    <row r="7253" spans="48:53">
      <c r="AV7253" s="203"/>
      <c r="AW7253" s="75"/>
      <c r="AX7253" s="75"/>
      <c r="AY7253" s="94"/>
      <c r="AZ7253" s="75"/>
      <c r="BA7253" s="75"/>
    </row>
    <row r="7254" spans="48:53">
      <c r="AV7254" s="203"/>
      <c r="AW7254" s="75"/>
      <c r="AX7254" s="75"/>
      <c r="AY7254" s="94"/>
      <c r="AZ7254" s="75"/>
      <c r="BA7254" s="75"/>
    </row>
    <row r="7255" spans="48:53">
      <c r="AV7255" s="203"/>
      <c r="AW7255" s="75"/>
      <c r="AX7255" s="75"/>
      <c r="AY7255" s="94"/>
      <c r="AZ7255" s="75"/>
      <c r="BA7255" s="75"/>
    </row>
    <row r="7256" spans="48:53">
      <c r="AV7256" s="203"/>
      <c r="AW7256" s="75"/>
      <c r="AX7256" s="75"/>
      <c r="AY7256" s="94"/>
      <c r="AZ7256" s="75"/>
      <c r="BA7256" s="75"/>
    </row>
    <row r="7257" spans="48:53">
      <c r="AV7257" s="203"/>
      <c r="AW7257" s="75"/>
      <c r="AX7257" s="75"/>
      <c r="AY7257" s="94"/>
      <c r="AZ7257" s="75"/>
      <c r="BA7257" s="75"/>
    </row>
    <row r="7258" spans="48:53">
      <c r="AV7258" s="203"/>
      <c r="AW7258" s="75"/>
      <c r="AX7258" s="75"/>
      <c r="AY7258" s="94"/>
      <c r="AZ7258" s="75"/>
      <c r="BA7258" s="75"/>
    </row>
    <row r="7259" spans="48:53">
      <c r="AV7259" s="203"/>
      <c r="AW7259" s="75"/>
      <c r="AX7259" s="75"/>
      <c r="AY7259" s="94"/>
      <c r="AZ7259" s="75"/>
      <c r="BA7259" s="75"/>
    </row>
    <row r="7260" spans="48:53">
      <c r="AV7260" s="203"/>
      <c r="AW7260" s="75"/>
      <c r="AX7260" s="75"/>
      <c r="AY7260" s="94"/>
      <c r="AZ7260" s="75"/>
      <c r="BA7260" s="75"/>
    </row>
    <row r="7261" spans="48:53">
      <c r="AV7261" s="203"/>
      <c r="AW7261" s="75"/>
      <c r="AX7261" s="75"/>
      <c r="AY7261" s="94"/>
      <c r="AZ7261" s="75"/>
      <c r="BA7261" s="75"/>
    </row>
    <row r="7262" spans="48:53">
      <c r="AV7262" s="203"/>
      <c r="AW7262" s="75"/>
      <c r="AX7262" s="75"/>
      <c r="AY7262" s="94"/>
      <c r="AZ7262" s="75"/>
      <c r="BA7262" s="75"/>
    </row>
    <row r="7263" spans="48:53">
      <c r="AV7263" s="203"/>
      <c r="AW7263" s="75"/>
      <c r="AX7263" s="75"/>
      <c r="AY7263" s="94"/>
      <c r="AZ7263" s="75"/>
      <c r="BA7263" s="75"/>
    </row>
    <row r="7264" spans="48:53">
      <c r="AV7264" s="203"/>
      <c r="AW7264" s="75"/>
      <c r="AX7264" s="75"/>
      <c r="AY7264" s="94"/>
      <c r="AZ7264" s="75"/>
      <c r="BA7264" s="75"/>
    </row>
    <row r="7265" spans="48:53">
      <c r="AV7265" s="203"/>
      <c r="AW7265" s="75"/>
      <c r="AX7265" s="75"/>
      <c r="AY7265" s="94"/>
      <c r="AZ7265" s="75"/>
      <c r="BA7265" s="75"/>
    </row>
    <row r="7266" spans="48:53">
      <c r="AV7266" s="203"/>
      <c r="AW7266" s="75"/>
      <c r="AX7266" s="75"/>
      <c r="AY7266" s="94"/>
      <c r="AZ7266" s="75"/>
      <c r="BA7266" s="75"/>
    </row>
    <row r="7267" spans="48:53">
      <c r="AV7267" s="203"/>
      <c r="AW7267" s="75"/>
      <c r="AX7267" s="75"/>
      <c r="AY7267" s="94"/>
      <c r="AZ7267" s="75"/>
      <c r="BA7267" s="75"/>
    </row>
    <row r="7268" spans="48:53">
      <c r="AV7268" s="203"/>
      <c r="AW7268" s="75"/>
      <c r="AX7268" s="75"/>
      <c r="AY7268" s="94"/>
      <c r="AZ7268" s="75"/>
      <c r="BA7268" s="75"/>
    </row>
    <row r="7269" spans="48:53">
      <c r="AV7269" s="203"/>
      <c r="AW7269" s="75"/>
      <c r="AX7269" s="75"/>
      <c r="AY7269" s="94"/>
      <c r="AZ7269" s="75"/>
      <c r="BA7269" s="75"/>
    </row>
    <row r="7270" spans="48:53">
      <c r="AV7270" s="203"/>
      <c r="AW7270" s="75"/>
      <c r="AX7270" s="75"/>
      <c r="AY7270" s="94"/>
      <c r="AZ7270" s="75"/>
      <c r="BA7270" s="75"/>
    </row>
    <row r="7271" spans="48:53">
      <c r="AV7271" s="203"/>
      <c r="AW7271" s="75"/>
      <c r="AX7271" s="75"/>
      <c r="AY7271" s="94"/>
      <c r="AZ7271" s="75"/>
      <c r="BA7271" s="75"/>
    </row>
    <row r="7272" spans="48:53">
      <c r="AV7272" s="203"/>
      <c r="AW7272" s="75"/>
      <c r="AX7272" s="75"/>
      <c r="AY7272" s="94"/>
      <c r="AZ7272" s="75"/>
      <c r="BA7272" s="75"/>
    </row>
    <row r="7273" spans="48:53">
      <c r="AV7273" s="203"/>
      <c r="AW7273" s="75"/>
      <c r="AX7273" s="75"/>
      <c r="AY7273" s="94"/>
      <c r="AZ7273" s="75"/>
      <c r="BA7273" s="75"/>
    </row>
    <row r="7274" spans="48:53">
      <c r="AV7274" s="203"/>
      <c r="AW7274" s="75"/>
      <c r="AX7274" s="75"/>
      <c r="AY7274" s="94"/>
      <c r="AZ7274" s="75"/>
      <c r="BA7274" s="75"/>
    </row>
    <row r="7275" spans="48:53">
      <c r="AV7275" s="203"/>
      <c r="AW7275" s="75"/>
      <c r="AX7275" s="75"/>
      <c r="AY7275" s="94"/>
      <c r="AZ7275" s="75"/>
      <c r="BA7275" s="75"/>
    </row>
    <row r="7276" spans="48:53">
      <c r="AV7276" s="203"/>
      <c r="AW7276" s="75"/>
      <c r="AX7276" s="75"/>
      <c r="AY7276" s="94"/>
      <c r="AZ7276" s="75"/>
      <c r="BA7276" s="75"/>
    </row>
    <row r="7277" spans="48:53">
      <c r="AV7277" s="203"/>
      <c r="AW7277" s="75"/>
      <c r="AX7277" s="75"/>
      <c r="AY7277" s="94"/>
      <c r="AZ7277" s="75"/>
      <c r="BA7277" s="75"/>
    </row>
    <row r="7278" spans="48:53">
      <c r="AV7278" s="203"/>
      <c r="AW7278" s="75"/>
      <c r="AX7278" s="75"/>
      <c r="AY7278" s="94"/>
      <c r="AZ7278" s="75"/>
      <c r="BA7278" s="75"/>
    </row>
    <row r="7279" spans="48:53">
      <c r="AV7279" s="203"/>
      <c r="AW7279" s="75"/>
      <c r="AX7279" s="75"/>
      <c r="AY7279" s="94"/>
      <c r="AZ7279" s="75"/>
      <c r="BA7279" s="75"/>
    </row>
    <row r="7280" spans="48:53">
      <c r="AV7280" s="203"/>
      <c r="AW7280" s="75"/>
      <c r="AX7280" s="75"/>
      <c r="AY7280" s="94"/>
      <c r="AZ7280" s="75"/>
      <c r="BA7280" s="75"/>
    </row>
    <row r="7281" spans="48:53">
      <c r="AV7281" s="203"/>
      <c r="AW7281" s="75"/>
      <c r="AX7281" s="75"/>
      <c r="AY7281" s="94"/>
      <c r="AZ7281" s="75"/>
      <c r="BA7281" s="75"/>
    </row>
    <row r="7282" spans="48:53">
      <c r="AV7282" s="203"/>
      <c r="AW7282" s="75"/>
      <c r="AX7282" s="75"/>
      <c r="AY7282" s="94"/>
      <c r="AZ7282" s="75"/>
      <c r="BA7282" s="75"/>
    </row>
    <row r="7283" spans="48:53">
      <c r="AV7283" s="203"/>
      <c r="AW7283" s="75"/>
      <c r="AX7283" s="75"/>
      <c r="AY7283" s="94"/>
      <c r="AZ7283" s="75"/>
      <c r="BA7283" s="75"/>
    </row>
    <row r="7284" spans="48:53">
      <c r="AV7284" s="203"/>
      <c r="AW7284" s="75"/>
      <c r="AX7284" s="75"/>
      <c r="AY7284" s="94"/>
      <c r="AZ7284" s="75"/>
      <c r="BA7284" s="75"/>
    </row>
    <row r="7285" spans="48:53">
      <c r="AV7285" s="203"/>
      <c r="AW7285" s="75"/>
      <c r="AX7285" s="75"/>
      <c r="AY7285" s="94"/>
      <c r="AZ7285" s="75"/>
      <c r="BA7285" s="75"/>
    </row>
    <row r="7286" spans="48:53">
      <c r="AV7286" s="203"/>
      <c r="AW7286" s="75"/>
      <c r="AX7286" s="75"/>
      <c r="AY7286" s="94"/>
      <c r="AZ7286" s="75"/>
      <c r="BA7286" s="75"/>
    </row>
    <row r="7287" spans="48:53">
      <c r="AV7287" s="203"/>
      <c r="AW7287" s="75"/>
      <c r="AX7287" s="75"/>
      <c r="AY7287" s="94"/>
      <c r="AZ7287" s="75"/>
      <c r="BA7287" s="75"/>
    </row>
    <row r="7288" spans="48:53">
      <c r="AV7288" s="203"/>
      <c r="AW7288" s="75"/>
      <c r="AX7288" s="75"/>
      <c r="AY7288" s="94"/>
      <c r="AZ7288" s="75"/>
      <c r="BA7288" s="75"/>
    </row>
    <row r="7289" spans="48:53">
      <c r="AV7289" s="203"/>
      <c r="AW7289" s="75"/>
      <c r="AX7289" s="75"/>
      <c r="AY7289" s="94"/>
      <c r="AZ7289" s="75"/>
      <c r="BA7289" s="75"/>
    </row>
    <row r="7290" spans="48:53">
      <c r="AV7290" s="203"/>
      <c r="AW7290" s="75"/>
      <c r="AX7290" s="75"/>
      <c r="AY7290" s="94"/>
      <c r="AZ7290" s="75"/>
      <c r="BA7290" s="75"/>
    </row>
    <row r="7291" spans="48:53">
      <c r="AV7291" s="203"/>
      <c r="AW7291" s="75"/>
      <c r="AX7291" s="75"/>
      <c r="AY7291" s="94"/>
      <c r="AZ7291" s="75"/>
      <c r="BA7291" s="75"/>
    </row>
    <row r="7292" spans="48:53">
      <c r="AV7292" s="203"/>
      <c r="AW7292" s="75"/>
      <c r="AX7292" s="75"/>
      <c r="AY7292" s="94"/>
      <c r="AZ7292" s="75"/>
      <c r="BA7292" s="75"/>
    </row>
    <row r="7293" spans="48:53">
      <c r="AV7293" s="203"/>
      <c r="AW7293" s="75"/>
      <c r="AX7293" s="75"/>
      <c r="AY7293" s="94"/>
      <c r="AZ7293" s="75"/>
      <c r="BA7293" s="75"/>
    </row>
    <row r="7294" spans="48:53">
      <c r="AV7294" s="203"/>
      <c r="AW7294" s="75"/>
      <c r="AX7294" s="75"/>
      <c r="AY7294" s="94"/>
      <c r="AZ7294" s="75"/>
      <c r="BA7294" s="75"/>
    </row>
    <row r="7295" spans="48:53">
      <c r="AV7295" s="203"/>
      <c r="AW7295" s="75"/>
      <c r="AX7295" s="75"/>
      <c r="AY7295" s="94"/>
      <c r="AZ7295" s="75"/>
      <c r="BA7295" s="75"/>
    </row>
    <row r="7296" spans="48:53">
      <c r="AV7296" s="203"/>
      <c r="AW7296" s="75"/>
      <c r="AX7296" s="75"/>
      <c r="AY7296" s="94"/>
      <c r="AZ7296" s="75"/>
      <c r="BA7296" s="75"/>
    </row>
    <row r="7297" spans="48:53">
      <c r="AV7297" s="203"/>
      <c r="AW7297" s="75"/>
      <c r="AX7297" s="75"/>
      <c r="AY7297" s="94"/>
      <c r="AZ7297" s="75"/>
      <c r="BA7297" s="75"/>
    </row>
    <row r="7298" spans="48:53">
      <c r="AV7298" s="203"/>
      <c r="AW7298" s="75"/>
      <c r="AX7298" s="75"/>
      <c r="AY7298" s="94"/>
      <c r="AZ7298" s="75"/>
      <c r="BA7298" s="75"/>
    </row>
    <row r="7299" spans="48:53">
      <c r="AV7299" s="203"/>
      <c r="AW7299" s="75"/>
      <c r="AX7299" s="75"/>
      <c r="AY7299" s="94"/>
      <c r="AZ7299" s="75"/>
      <c r="BA7299" s="75"/>
    </row>
    <row r="7300" spans="48:53">
      <c r="AV7300" s="203"/>
      <c r="AW7300" s="75"/>
      <c r="AX7300" s="75"/>
      <c r="AY7300" s="94"/>
      <c r="AZ7300" s="75"/>
      <c r="BA7300" s="75"/>
    </row>
    <row r="7301" spans="48:53">
      <c r="AV7301" s="203"/>
      <c r="AW7301" s="75"/>
      <c r="AX7301" s="75"/>
      <c r="AY7301" s="94"/>
      <c r="AZ7301" s="75"/>
      <c r="BA7301" s="75"/>
    </row>
    <row r="7302" spans="48:53">
      <c r="AV7302" s="203"/>
      <c r="AW7302" s="75"/>
      <c r="AX7302" s="75"/>
      <c r="AY7302" s="94"/>
      <c r="AZ7302" s="75"/>
      <c r="BA7302" s="75"/>
    </row>
    <row r="7303" spans="48:53">
      <c r="AV7303" s="203"/>
      <c r="AW7303" s="75"/>
      <c r="AX7303" s="75"/>
      <c r="AY7303" s="94"/>
      <c r="AZ7303" s="75"/>
      <c r="BA7303" s="75"/>
    </row>
    <row r="7304" spans="48:53">
      <c r="AV7304" s="203"/>
      <c r="AW7304" s="75"/>
      <c r="AX7304" s="75"/>
      <c r="AY7304" s="94"/>
      <c r="AZ7304" s="75"/>
      <c r="BA7304" s="75"/>
    </row>
    <row r="7305" spans="48:53">
      <c r="AV7305" s="203"/>
      <c r="AW7305" s="75"/>
      <c r="AX7305" s="75"/>
      <c r="AY7305" s="94"/>
      <c r="AZ7305" s="75"/>
      <c r="BA7305" s="75"/>
    </row>
    <row r="7306" spans="48:53">
      <c r="AV7306" s="203"/>
      <c r="AW7306" s="75"/>
      <c r="AX7306" s="75"/>
      <c r="AY7306" s="94"/>
      <c r="AZ7306" s="75"/>
      <c r="BA7306" s="75"/>
    </row>
    <row r="7307" spans="48:53">
      <c r="AV7307" s="203"/>
      <c r="AW7307" s="75"/>
      <c r="AX7307" s="75"/>
      <c r="AY7307" s="94"/>
      <c r="AZ7307" s="75"/>
      <c r="BA7307" s="75"/>
    </row>
    <row r="7308" spans="48:53">
      <c r="AV7308" s="203"/>
      <c r="AW7308" s="75"/>
      <c r="AX7308" s="75"/>
      <c r="AY7308" s="94"/>
      <c r="AZ7308" s="75"/>
      <c r="BA7308" s="75"/>
    </row>
    <row r="7309" spans="48:53">
      <c r="AV7309" s="203"/>
      <c r="AW7309" s="75"/>
      <c r="AX7309" s="75"/>
      <c r="AY7309" s="94"/>
      <c r="AZ7309" s="75"/>
      <c r="BA7309" s="75"/>
    </row>
    <row r="7310" spans="48:53">
      <c r="AV7310" s="203"/>
      <c r="AW7310" s="75"/>
      <c r="AX7310" s="75"/>
      <c r="AY7310" s="94"/>
      <c r="AZ7310" s="75"/>
      <c r="BA7310" s="75"/>
    </row>
    <row r="7311" spans="48:53">
      <c r="AV7311" s="203"/>
      <c r="AW7311" s="75"/>
      <c r="AX7311" s="75"/>
      <c r="AY7311" s="94"/>
      <c r="AZ7311" s="75"/>
      <c r="BA7311" s="75"/>
    </row>
    <row r="7312" spans="48:53">
      <c r="AV7312" s="203"/>
      <c r="AW7312" s="75"/>
      <c r="AX7312" s="75"/>
      <c r="AY7312" s="94"/>
      <c r="AZ7312" s="75"/>
      <c r="BA7312" s="75"/>
    </row>
    <row r="7313" spans="48:53">
      <c r="AV7313" s="203"/>
      <c r="AW7313" s="75"/>
      <c r="AX7313" s="75"/>
      <c r="AY7313" s="94"/>
      <c r="AZ7313" s="75"/>
      <c r="BA7313" s="75"/>
    </row>
    <row r="7314" spans="48:53">
      <c r="AV7314" s="203"/>
      <c r="AW7314" s="75"/>
      <c r="AX7314" s="75"/>
      <c r="AY7314" s="94"/>
      <c r="AZ7314" s="75"/>
      <c r="BA7314" s="75"/>
    </row>
    <row r="7315" spans="48:53">
      <c r="AV7315" s="203"/>
      <c r="AW7315" s="75"/>
      <c r="AX7315" s="75"/>
      <c r="AY7315" s="94"/>
      <c r="AZ7315" s="75"/>
      <c r="BA7315" s="75"/>
    </row>
    <row r="7316" spans="48:53">
      <c r="AV7316" s="203"/>
      <c r="AW7316" s="75"/>
      <c r="AX7316" s="75"/>
      <c r="AY7316" s="94"/>
      <c r="AZ7316" s="75"/>
      <c r="BA7316" s="75"/>
    </row>
    <row r="7317" spans="48:53">
      <c r="AV7317" s="203"/>
      <c r="AW7317" s="75"/>
      <c r="AX7317" s="75"/>
      <c r="AY7317" s="94"/>
      <c r="AZ7317" s="75"/>
      <c r="BA7317" s="75"/>
    </row>
    <row r="7318" spans="48:53">
      <c r="AV7318" s="203"/>
      <c r="AW7318" s="75"/>
      <c r="AX7318" s="75"/>
      <c r="AY7318" s="94"/>
      <c r="AZ7318" s="75"/>
      <c r="BA7318" s="75"/>
    </row>
    <row r="7319" spans="48:53">
      <c r="AV7319" s="203"/>
      <c r="AW7319" s="75"/>
      <c r="AX7319" s="75"/>
      <c r="AY7319" s="94"/>
      <c r="AZ7319" s="75"/>
      <c r="BA7319" s="75"/>
    </row>
    <row r="7320" spans="48:53">
      <c r="AV7320" s="203"/>
      <c r="AW7320" s="75"/>
      <c r="AX7320" s="75"/>
      <c r="AY7320" s="94"/>
      <c r="AZ7320" s="75"/>
      <c r="BA7320" s="75"/>
    </row>
    <row r="7321" spans="48:53">
      <c r="AV7321" s="203"/>
      <c r="AW7321" s="75"/>
      <c r="AX7321" s="75"/>
      <c r="AY7321" s="94"/>
      <c r="AZ7321" s="75"/>
      <c r="BA7321" s="75"/>
    </row>
    <row r="7322" spans="48:53">
      <c r="AV7322" s="203"/>
      <c r="AW7322" s="75"/>
      <c r="AX7322" s="75"/>
      <c r="AY7322" s="94"/>
      <c r="AZ7322" s="75"/>
      <c r="BA7322" s="75"/>
    </row>
    <row r="7323" spans="48:53">
      <c r="AV7323" s="203"/>
      <c r="AW7323" s="75"/>
      <c r="AX7323" s="75"/>
      <c r="AY7323" s="94"/>
      <c r="AZ7323" s="75"/>
      <c r="BA7323" s="75"/>
    </row>
    <row r="7324" spans="48:53">
      <c r="AV7324" s="203"/>
      <c r="AW7324" s="75"/>
      <c r="AX7324" s="75"/>
      <c r="AY7324" s="94"/>
      <c r="AZ7324" s="75"/>
      <c r="BA7324" s="75"/>
    </row>
    <row r="7325" spans="48:53">
      <c r="AV7325" s="203"/>
      <c r="AW7325" s="75"/>
      <c r="AX7325" s="75"/>
      <c r="AY7325" s="94"/>
      <c r="AZ7325" s="75"/>
      <c r="BA7325" s="75"/>
    </row>
    <row r="7326" spans="48:53">
      <c r="AV7326" s="203"/>
      <c r="AW7326" s="75"/>
      <c r="AX7326" s="75"/>
      <c r="AY7326" s="94"/>
      <c r="AZ7326" s="75"/>
      <c r="BA7326" s="75"/>
    </row>
    <row r="7327" spans="48:53">
      <c r="AV7327" s="203"/>
      <c r="AW7327" s="75"/>
      <c r="AX7327" s="75"/>
      <c r="AY7327" s="94"/>
      <c r="AZ7327" s="75"/>
      <c r="BA7327" s="75"/>
    </row>
    <row r="7328" spans="48:53">
      <c r="AV7328" s="203"/>
      <c r="AW7328" s="75"/>
      <c r="AX7328" s="75"/>
      <c r="AY7328" s="94"/>
      <c r="AZ7328" s="75"/>
      <c r="BA7328" s="75"/>
    </row>
    <row r="7329" spans="48:53">
      <c r="AV7329" s="203"/>
      <c r="AW7329" s="75"/>
      <c r="AX7329" s="75"/>
      <c r="AY7329" s="94"/>
      <c r="AZ7329" s="75"/>
      <c r="BA7329" s="75"/>
    </row>
    <row r="7330" spans="48:53">
      <c r="AV7330" s="203"/>
      <c r="AW7330" s="75"/>
      <c r="AX7330" s="75"/>
      <c r="AY7330" s="94"/>
      <c r="AZ7330" s="75"/>
      <c r="BA7330" s="75"/>
    </row>
    <row r="7331" spans="48:53">
      <c r="AV7331" s="203"/>
      <c r="AW7331" s="75"/>
      <c r="AX7331" s="75"/>
      <c r="AY7331" s="94"/>
      <c r="AZ7331" s="75"/>
      <c r="BA7331" s="75"/>
    </row>
    <row r="7332" spans="48:53">
      <c r="AV7332" s="203"/>
      <c r="AW7332" s="75"/>
      <c r="AX7332" s="75"/>
      <c r="AY7332" s="94"/>
      <c r="AZ7332" s="75"/>
      <c r="BA7332" s="75"/>
    </row>
    <row r="7333" spans="48:53">
      <c r="AV7333" s="203"/>
      <c r="AW7333" s="75"/>
      <c r="AX7333" s="75"/>
      <c r="AY7333" s="94"/>
      <c r="AZ7333" s="75"/>
      <c r="BA7333" s="75"/>
    </row>
    <row r="7334" spans="48:53">
      <c r="AV7334" s="203"/>
      <c r="AW7334" s="75"/>
      <c r="AX7334" s="75"/>
      <c r="AY7334" s="94"/>
      <c r="AZ7334" s="75"/>
      <c r="BA7334" s="75"/>
    </row>
    <row r="7335" spans="48:53">
      <c r="AV7335" s="203"/>
      <c r="AW7335" s="75"/>
      <c r="AX7335" s="75"/>
      <c r="AY7335" s="94"/>
      <c r="AZ7335" s="75"/>
      <c r="BA7335" s="75"/>
    </row>
    <row r="7336" spans="48:53">
      <c r="AV7336" s="203"/>
      <c r="AW7336" s="75"/>
      <c r="AX7336" s="75"/>
      <c r="AY7336" s="94"/>
      <c r="AZ7336" s="75"/>
      <c r="BA7336" s="75"/>
    </row>
    <row r="7337" spans="48:53">
      <c r="AV7337" s="203"/>
      <c r="AW7337" s="75"/>
      <c r="AX7337" s="75"/>
      <c r="AY7337" s="94"/>
      <c r="AZ7337" s="75"/>
      <c r="BA7337" s="75"/>
    </row>
    <row r="7338" spans="48:53">
      <c r="AV7338" s="203"/>
      <c r="AW7338" s="75"/>
      <c r="AX7338" s="75"/>
      <c r="AY7338" s="94"/>
      <c r="AZ7338" s="75"/>
      <c r="BA7338" s="75"/>
    </row>
    <row r="7339" spans="48:53">
      <c r="AV7339" s="203"/>
      <c r="AW7339" s="75"/>
      <c r="AX7339" s="75"/>
      <c r="AY7339" s="94"/>
      <c r="AZ7339" s="75"/>
      <c r="BA7339" s="75"/>
    </row>
    <row r="7340" spans="48:53">
      <c r="AV7340" s="203"/>
      <c r="AW7340" s="75"/>
      <c r="AX7340" s="75"/>
      <c r="AY7340" s="94"/>
      <c r="AZ7340" s="75"/>
      <c r="BA7340" s="75"/>
    </row>
    <row r="7341" spans="48:53">
      <c r="AV7341" s="203"/>
      <c r="AW7341" s="75"/>
      <c r="AX7341" s="75"/>
      <c r="AY7341" s="94"/>
      <c r="AZ7341" s="75"/>
      <c r="BA7341" s="75"/>
    </row>
    <row r="7342" spans="48:53">
      <c r="AV7342" s="203"/>
      <c r="AW7342" s="75"/>
      <c r="AX7342" s="75"/>
      <c r="AY7342" s="94"/>
      <c r="AZ7342" s="75"/>
      <c r="BA7342" s="75"/>
    </row>
    <row r="7343" spans="48:53">
      <c r="AV7343" s="203"/>
      <c r="AW7343" s="75"/>
      <c r="AX7343" s="75"/>
      <c r="AY7343" s="94"/>
      <c r="AZ7343" s="75"/>
      <c r="BA7343" s="75"/>
    </row>
    <row r="7344" spans="48:53">
      <c r="AV7344" s="203"/>
      <c r="AW7344" s="75"/>
      <c r="AX7344" s="75"/>
      <c r="AY7344" s="94"/>
      <c r="AZ7344" s="75"/>
      <c r="BA7344" s="75"/>
    </row>
    <row r="7345" spans="48:53">
      <c r="AV7345" s="203"/>
      <c r="AW7345" s="75"/>
      <c r="AX7345" s="75"/>
      <c r="AY7345" s="94"/>
      <c r="AZ7345" s="75"/>
      <c r="BA7345" s="75"/>
    </row>
    <row r="7346" spans="48:53">
      <c r="AV7346" s="203"/>
      <c r="AW7346" s="75"/>
      <c r="AX7346" s="75"/>
      <c r="AY7346" s="94"/>
      <c r="AZ7346" s="75"/>
      <c r="BA7346" s="75"/>
    </row>
    <row r="7347" spans="48:53">
      <c r="AV7347" s="203"/>
      <c r="AW7347" s="75"/>
      <c r="AX7347" s="75"/>
      <c r="AY7347" s="94"/>
      <c r="AZ7347" s="75"/>
      <c r="BA7347" s="75"/>
    </row>
    <row r="7348" spans="48:53">
      <c r="AV7348" s="203"/>
      <c r="AW7348" s="75"/>
      <c r="AX7348" s="75"/>
      <c r="AY7348" s="94"/>
      <c r="AZ7348" s="75"/>
      <c r="BA7348" s="75"/>
    </row>
    <row r="7349" spans="48:53">
      <c r="AV7349" s="203"/>
      <c r="AW7349" s="75"/>
      <c r="AX7349" s="75"/>
      <c r="AY7349" s="94"/>
      <c r="AZ7349" s="75"/>
      <c r="BA7349" s="75"/>
    </row>
    <row r="7350" spans="48:53">
      <c r="AV7350" s="203"/>
      <c r="AW7350" s="75"/>
      <c r="AX7350" s="75"/>
      <c r="AY7350" s="94"/>
      <c r="AZ7350" s="75"/>
      <c r="BA7350" s="75"/>
    </row>
    <row r="7351" spans="48:53">
      <c r="AV7351" s="203"/>
      <c r="AW7351" s="75"/>
      <c r="AX7351" s="75"/>
      <c r="AY7351" s="94"/>
      <c r="AZ7351" s="75"/>
      <c r="BA7351" s="75"/>
    </row>
    <row r="7352" spans="48:53">
      <c r="AV7352" s="203"/>
      <c r="AW7352" s="75"/>
      <c r="AX7352" s="75"/>
      <c r="AY7352" s="94"/>
      <c r="AZ7352" s="75"/>
      <c r="BA7352" s="75"/>
    </row>
    <row r="7353" spans="48:53">
      <c r="AV7353" s="203"/>
      <c r="AW7353" s="75"/>
      <c r="AX7353" s="75"/>
      <c r="AY7353" s="94"/>
      <c r="AZ7353" s="75"/>
      <c r="BA7353" s="75"/>
    </row>
    <row r="7354" spans="48:53">
      <c r="AV7354" s="203"/>
      <c r="AW7354" s="75"/>
      <c r="AX7354" s="75"/>
      <c r="AY7354" s="94"/>
      <c r="AZ7354" s="75"/>
      <c r="BA7354" s="75"/>
    </row>
    <row r="7355" spans="48:53">
      <c r="AV7355" s="203"/>
      <c r="AW7355" s="75"/>
      <c r="AX7355" s="75"/>
      <c r="AY7355" s="94"/>
      <c r="AZ7355" s="75"/>
      <c r="BA7355" s="75"/>
    </row>
    <row r="7356" spans="48:53">
      <c r="AV7356" s="203"/>
      <c r="AW7356" s="75"/>
      <c r="AX7356" s="75"/>
      <c r="AY7356" s="94"/>
      <c r="AZ7356" s="75"/>
      <c r="BA7356" s="75"/>
    </row>
    <row r="7357" spans="48:53">
      <c r="AV7357" s="203"/>
      <c r="AW7357" s="75"/>
      <c r="AX7357" s="75"/>
      <c r="AY7357" s="94"/>
      <c r="AZ7357" s="75"/>
      <c r="BA7357" s="75"/>
    </row>
    <row r="7358" spans="48:53">
      <c r="AV7358" s="203"/>
      <c r="AW7358" s="75"/>
      <c r="AX7358" s="75"/>
      <c r="AY7358" s="94"/>
      <c r="AZ7358" s="75"/>
      <c r="BA7358" s="75"/>
    </row>
    <row r="7359" spans="48:53">
      <c r="AV7359" s="203"/>
      <c r="AW7359" s="75"/>
      <c r="AX7359" s="75"/>
      <c r="AY7359" s="94"/>
      <c r="AZ7359" s="75"/>
      <c r="BA7359" s="75"/>
    </row>
    <row r="7360" spans="48:53">
      <c r="AV7360" s="203"/>
      <c r="AW7360" s="75"/>
      <c r="AX7360" s="75"/>
      <c r="AY7360" s="94"/>
      <c r="AZ7360" s="75"/>
      <c r="BA7360" s="75"/>
    </row>
    <row r="7361" spans="48:53">
      <c r="AV7361" s="203"/>
      <c r="AW7361" s="75"/>
      <c r="AX7361" s="75"/>
      <c r="AY7361" s="94"/>
      <c r="AZ7361" s="75"/>
      <c r="BA7361" s="75"/>
    </row>
    <row r="7362" spans="48:53">
      <c r="AV7362" s="203"/>
      <c r="AW7362" s="75"/>
      <c r="AX7362" s="75"/>
      <c r="AY7362" s="94"/>
      <c r="AZ7362" s="75"/>
      <c r="BA7362" s="75"/>
    </row>
    <row r="7363" spans="48:53">
      <c r="AV7363" s="203"/>
      <c r="AW7363" s="75"/>
      <c r="AX7363" s="75"/>
      <c r="AY7363" s="94"/>
      <c r="AZ7363" s="75"/>
      <c r="BA7363" s="75"/>
    </row>
    <row r="7364" spans="48:53">
      <c r="AV7364" s="203"/>
      <c r="AW7364" s="75"/>
      <c r="AX7364" s="75"/>
      <c r="AY7364" s="94"/>
      <c r="AZ7364" s="75"/>
      <c r="BA7364" s="75"/>
    </row>
    <row r="7365" spans="48:53">
      <c r="AV7365" s="203"/>
      <c r="AW7365" s="75"/>
      <c r="AX7365" s="75"/>
      <c r="AY7365" s="94"/>
      <c r="AZ7365" s="75"/>
      <c r="BA7365" s="75"/>
    </row>
    <row r="7366" spans="48:53">
      <c r="AV7366" s="203"/>
      <c r="AW7366" s="75"/>
      <c r="AX7366" s="75"/>
      <c r="AY7366" s="94"/>
      <c r="AZ7366" s="75"/>
      <c r="BA7366" s="75"/>
    </row>
    <row r="7367" spans="48:53">
      <c r="AV7367" s="203"/>
      <c r="AW7367" s="75"/>
      <c r="AX7367" s="75"/>
      <c r="AY7367" s="94"/>
      <c r="AZ7367" s="75"/>
      <c r="BA7367" s="75"/>
    </row>
    <row r="7368" spans="48:53">
      <c r="AV7368" s="203"/>
      <c r="AW7368" s="75"/>
      <c r="AX7368" s="75"/>
      <c r="AY7368" s="94"/>
      <c r="AZ7368" s="75"/>
      <c r="BA7368" s="75"/>
    </row>
    <row r="7369" spans="48:53">
      <c r="AV7369" s="203"/>
      <c r="AW7369" s="75"/>
      <c r="AX7369" s="75"/>
      <c r="AY7369" s="94"/>
      <c r="AZ7369" s="75"/>
      <c r="BA7369" s="75"/>
    </row>
    <row r="7370" spans="48:53">
      <c r="AV7370" s="203"/>
      <c r="AW7370" s="75"/>
      <c r="AX7370" s="75"/>
      <c r="AY7370" s="94"/>
      <c r="AZ7370" s="75"/>
      <c r="BA7370" s="75"/>
    </row>
    <row r="7371" spans="48:53">
      <c r="AV7371" s="203"/>
      <c r="AW7371" s="75"/>
      <c r="AX7371" s="75"/>
      <c r="AY7371" s="94"/>
      <c r="AZ7371" s="75"/>
      <c r="BA7371" s="75"/>
    </row>
    <row r="7372" spans="48:53">
      <c r="AV7372" s="203"/>
      <c r="AW7372" s="75"/>
      <c r="AX7372" s="75"/>
      <c r="AY7372" s="94"/>
      <c r="AZ7372" s="75"/>
      <c r="BA7372" s="75"/>
    </row>
    <row r="7373" spans="48:53">
      <c r="AV7373" s="203"/>
      <c r="AW7373" s="75"/>
      <c r="AX7373" s="75"/>
      <c r="AY7373" s="94"/>
      <c r="AZ7373" s="75"/>
      <c r="BA7373" s="75"/>
    </row>
    <row r="7374" spans="48:53">
      <c r="AV7374" s="203"/>
      <c r="AW7374" s="75"/>
      <c r="AX7374" s="75"/>
      <c r="AY7374" s="94"/>
      <c r="AZ7374" s="75"/>
      <c r="BA7374" s="75"/>
    </row>
    <row r="7375" spans="48:53">
      <c r="AV7375" s="203"/>
      <c r="AW7375" s="75"/>
      <c r="AX7375" s="75"/>
      <c r="AY7375" s="94"/>
      <c r="AZ7375" s="75"/>
      <c r="BA7375" s="75"/>
    </row>
    <row r="7376" spans="48:53">
      <c r="AV7376" s="203"/>
      <c r="AW7376" s="75"/>
      <c r="AX7376" s="75"/>
      <c r="AY7376" s="94"/>
      <c r="AZ7376" s="75"/>
      <c r="BA7376" s="75"/>
    </row>
    <row r="7377" spans="48:53">
      <c r="AV7377" s="203"/>
      <c r="AW7377" s="75"/>
      <c r="AX7377" s="75"/>
      <c r="AY7377" s="94"/>
      <c r="AZ7377" s="75"/>
      <c r="BA7377" s="75"/>
    </row>
    <row r="7378" spans="48:53">
      <c r="AV7378" s="203"/>
      <c r="AW7378" s="75"/>
      <c r="AX7378" s="75"/>
      <c r="AY7378" s="94"/>
      <c r="AZ7378" s="75"/>
      <c r="BA7378" s="75"/>
    </row>
    <row r="7379" spans="48:53">
      <c r="AV7379" s="203"/>
      <c r="AW7379" s="75"/>
      <c r="AX7379" s="75"/>
      <c r="AY7379" s="94"/>
      <c r="AZ7379" s="75"/>
      <c r="BA7379" s="75"/>
    </row>
    <row r="7380" spans="48:53">
      <c r="AV7380" s="203"/>
      <c r="AW7380" s="75"/>
      <c r="AX7380" s="75"/>
      <c r="AY7380" s="94"/>
      <c r="AZ7380" s="75"/>
      <c r="BA7380" s="75"/>
    </row>
    <row r="7381" spans="48:53">
      <c r="AV7381" s="203"/>
      <c r="AW7381" s="75"/>
      <c r="AX7381" s="75"/>
      <c r="AY7381" s="94"/>
      <c r="AZ7381" s="75"/>
      <c r="BA7381" s="75"/>
    </row>
    <row r="7382" spans="48:53">
      <c r="AV7382" s="203"/>
      <c r="AW7382" s="75"/>
      <c r="AX7382" s="75"/>
      <c r="AY7382" s="94"/>
      <c r="AZ7382" s="75"/>
      <c r="BA7382" s="75"/>
    </row>
    <row r="7383" spans="48:53">
      <c r="AV7383" s="203"/>
      <c r="AW7383" s="75"/>
      <c r="AX7383" s="75"/>
      <c r="AY7383" s="94"/>
      <c r="AZ7383" s="75"/>
      <c r="BA7383" s="75"/>
    </row>
    <row r="7384" spans="48:53">
      <c r="AV7384" s="203"/>
      <c r="AW7384" s="75"/>
      <c r="AX7384" s="75"/>
      <c r="AY7384" s="94"/>
      <c r="AZ7384" s="75"/>
      <c r="BA7384" s="75"/>
    </row>
    <row r="7385" spans="48:53">
      <c r="AV7385" s="203"/>
      <c r="AW7385" s="75"/>
      <c r="AX7385" s="75"/>
      <c r="AY7385" s="94"/>
      <c r="AZ7385" s="75"/>
      <c r="BA7385" s="75"/>
    </row>
    <row r="7386" spans="48:53">
      <c r="AV7386" s="203"/>
      <c r="AW7386" s="75"/>
      <c r="AX7386" s="75"/>
      <c r="AY7386" s="94"/>
      <c r="AZ7386" s="75"/>
      <c r="BA7386" s="75"/>
    </row>
    <row r="7387" spans="48:53">
      <c r="AV7387" s="203"/>
      <c r="AW7387" s="75"/>
      <c r="AX7387" s="75"/>
      <c r="AY7387" s="94"/>
      <c r="AZ7387" s="75"/>
      <c r="BA7387" s="75"/>
    </row>
    <row r="7388" spans="48:53">
      <c r="AV7388" s="203"/>
      <c r="AW7388" s="75"/>
      <c r="AX7388" s="75"/>
      <c r="AY7388" s="94"/>
      <c r="AZ7388" s="75"/>
      <c r="BA7388" s="75"/>
    </row>
    <row r="7389" spans="48:53">
      <c r="AV7389" s="203"/>
      <c r="AW7389" s="75"/>
      <c r="AX7389" s="75"/>
      <c r="AY7389" s="94"/>
      <c r="AZ7389" s="75"/>
      <c r="BA7389" s="75"/>
    </row>
    <row r="7390" spans="48:53">
      <c r="AV7390" s="203"/>
      <c r="AW7390" s="75"/>
      <c r="AX7390" s="75"/>
      <c r="AY7390" s="94"/>
      <c r="AZ7390" s="75"/>
      <c r="BA7390" s="75"/>
    </row>
    <row r="7391" spans="48:53">
      <c r="AV7391" s="203"/>
      <c r="AW7391" s="75"/>
      <c r="AX7391" s="75"/>
      <c r="AY7391" s="94"/>
      <c r="AZ7391" s="75"/>
      <c r="BA7391" s="75"/>
    </row>
    <row r="7392" spans="48:53">
      <c r="AV7392" s="203"/>
      <c r="AW7392" s="75"/>
      <c r="AX7392" s="75"/>
      <c r="AY7392" s="94"/>
      <c r="AZ7392" s="75"/>
      <c r="BA7392" s="75"/>
    </row>
    <row r="7393" spans="48:53">
      <c r="AV7393" s="203"/>
      <c r="AW7393" s="75"/>
      <c r="AX7393" s="75"/>
      <c r="AY7393" s="94"/>
      <c r="AZ7393" s="75"/>
      <c r="BA7393" s="75"/>
    </row>
    <row r="7394" spans="48:53">
      <c r="AV7394" s="203"/>
      <c r="AW7394" s="75"/>
      <c r="AX7394" s="75"/>
      <c r="AY7394" s="94"/>
      <c r="AZ7394" s="75"/>
      <c r="BA7394" s="75"/>
    </row>
    <row r="7395" spans="48:53">
      <c r="AV7395" s="203"/>
      <c r="AW7395" s="75"/>
      <c r="AX7395" s="75"/>
      <c r="AY7395" s="94"/>
      <c r="AZ7395" s="75"/>
      <c r="BA7395" s="75"/>
    </row>
    <row r="7396" spans="48:53">
      <c r="AV7396" s="203"/>
      <c r="AW7396" s="75"/>
      <c r="AX7396" s="75"/>
      <c r="AY7396" s="94"/>
      <c r="AZ7396" s="75"/>
      <c r="BA7396" s="75"/>
    </row>
    <row r="7397" spans="48:53">
      <c r="AV7397" s="203"/>
      <c r="AW7397" s="75"/>
      <c r="AX7397" s="75"/>
      <c r="AY7397" s="94"/>
      <c r="AZ7397" s="75"/>
      <c r="BA7397" s="75"/>
    </row>
    <row r="7398" spans="48:53">
      <c r="AV7398" s="203"/>
      <c r="AW7398" s="75"/>
      <c r="AX7398" s="75"/>
      <c r="AY7398" s="94"/>
      <c r="AZ7398" s="75"/>
      <c r="BA7398" s="75"/>
    </row>
    <row r="7399" spans="48:53">
      <c r="AV7399" s="203"/>
      <c r="AW7399" s="75"/>
      <c r="AX7399" s="75"/>
      <c r="AY7399" s="94"/>
      <c r="AZ7399" s="75"/>
      <c r="BA7399" s="75"/>
    </row>
    <row r="7400" spans="48:53">
      <c r="AV7400" s="203"/>
      <c r="AW7400" s="75"/>
      <c r="AX7400" s="75"/>
      <c r="AY7400" s="94"/>
      <c r="AZ7400" s="75"/>
      <c r="BA7400" s="75"/>
    </row>
    <row r="7401" spans="48:53">
      <c r="AV7401" s="203"/>
      <c r="AW7401" s="75"/>
      <c r="AX7401" s="75"/>
      <c r="AY7401" s="94"/>
      <c r="AZ7401" s="75"/>
      <c r="BA7401" s="75"/>
    </row>
    <row r="7402" spans="48:53">
      <c r="AV7402" s="203"/>
      <c r="AW7402" s="75"/>
      <c r="AX7402" s="75"/>
      <c r="AY7402" s="94"/>
      <c r="AZ7402" s="75"/>
      <c r="BA7402" s="75"/>
    </row>
    <row r="7403" spans="48:53">
      <c r="AV7403" s="203"/>
      <c r="AW7403" s="75"/>
      <c r="AX7403" s="75"/>
      <c r="AY7403" s="94"/>
      <c r="AZ7403" s="75"/>
      <c r="BA7403" s="75"/>
    </row>
    <row r="7404" spans="48:53">
      <c r="AV7404" s="203"/>
      <c r="AW7404" s="75"/>
      <c r="AX7404" s="75"/>
      <c r="AY7404" s="94"/>
      <c r="AZ7404" s="75"/>
      <c r="BA7404" s="75"/>
    </row>
    <row r="7405" spans="48:53">
      <c r="AV7405" s="203"/>
      <c r="AW7405" s="75"/>
      <c r="AX7405" s="75"/>
      <c r="AY7405" s="94"/>
      <c r="AZ7405" s="75"/>
      <c r="BA7405" s="75"/>
    </row>
    <row r="7406" spans="48:53">
      <c r="AV7406" s="203"/>
      <c r="AW7406" s="75"/>
      <c r="AX7406" s="75"/>
      <c r="AY7406" s="94"/>
      <c r="AZ7406" s="75"/>
      <c r="BA7406" s="75"/>
    </row>
    <row r="7407" spans="48:53">
      <c r="AV7407" s="203"/>
      <c r="AW7407" s="75"/>
      <c r="AX7407" s="75"/>
      <c r="AY7407" s="94"/>
      <c r="AZ7407" s="75"/>
      <c r="BA7407" s="75"/>
    </row>
    <row r="7408" spans="48:53">
      <c r="AV7408" s="203"/>
      <c r="AW7408" s="75"/>
      <c r="AX7408" s="75"/>
      <c r="AY7408" s="94"/>
      <c r="AZ7408" s="75"/>
      <c r="BA7408" s="75"/>
    </row>
    <row r="7409" spans="48:53">
      <c r="AV7409" s="203"/>
      <c r="AW7409" s="75"/>
      <c r="AX7409" s="75"/>
      <c r="AY7409" s="94"/>
      <c r="AZ7409" s="75"/>
      <c r="BA7409" s="75"/>
    </row>
    <row r="7410" spans="48:53">
      <c r="AV7410" s="203"/>
      <c r="AW7410" s="75"/>
      <c r="AX7410" s="75"/>
      <c r="AY7410" s="94"/>
      <c r="AZ7410" s="75"/>
      <c r="BA7410" s="75"/>
    </row>
    <row r="7411" spans="48:53">
      <c r="AV7411" s="203"/>
      <c r="AW7411" s="75"/>
      <c r="AX7411" s="75"/>
      <c r="AY7411" s="94"/>
      <c r="AZ7411" s="75"/>
      <c r="BA7411" s="75"/>
    </row>
    <row r="7412" spans="48:53">
      <c r="AV7412" s="203"/>
      <c r="AW7412" s="75"/>
      <c r="AX7412" s="75"/>
      <c r="AY7412" s="94"/>
      <c r="AZ7412" s="75"/>
      <c r="BA7412" s="75"/>
    </row>
    <row r="7413" spans="48:53">
      <c r="AV7413" s="203"/>
      <c r="AW7413" s="75"/>
      <c r="AX7413" s="75"/>
      <c r="AY7413" s="94"/>
      <c r="AZ7413" s="75"/>
      <c r="BA7413" s="75"/>
    </row>
    <row r="7414" spans="48:53">
      <c r="AV7414" s="203"/>
      <c r="AW7414" s="75"/>
      <c r="AX7414" s="75"/>
      <c r="AY7414" s="94"/>
      <c r="AZ7414" s="75"/>
      <c r="BA7414" s="75"/>
    </row>
    <row r="7415" spans="48:53">
      <c r="AV7415" s="203"/>
      <c r="AW7415" s="75"/>
      <c r="AX7415" s="75"/>
      <c r="AY7415" s="94"/>
      <c r="AZ7415" s="75"/>
      <c r="BA7415" s="75"/>
    </row>
    <row r="7416" spans="48:53">
      <c r="AV7416" s="203"/>
      <c r="AW7416" s="75"/>
      <c r="AX7416" s="75"/>
      <c r="AY7416" s="94"/>
      <c r="AZ7416" s="75"/>
      <c r="BA7416" s="75"/>
    </row>
    <row r="7417" spans="48:53">
      <c r="AV7417" s="203"/>
      <c r="AW7417" s="75"/>
      <c r="AX7417" s="75"/>
      <c r="AY7417" s="94"/>
      <c r="AZ7417" s="75"/>
      <c r="BA7417" s="75"/>
    </row>
    <row r="7418" spans="48:53">
      <c r="AV7418" s="203"/>
      <c r="AW7418" s="75"/>
      <c r="AX7418" s="75"/>
      <c r="AY7418" s="94"/>
      <c r="AZ7418" s="75"/>
      <c r="BA7418" s="75"/>
    </row>
    <row r="7419" spans="48:53">
      <c r="AV7419" s="203"/>
      <c r="AW7419" s="75"/>
      <c r="AX7419" s="75"/>
      <c r="AY7419" s="94"/>
      <c r="AZ7419" s="75"/>
      <c r="BA7419" s="75"/>
    </row>
    <row r="7420" spans="48:53">
      <c r="AV7420" s="203"/>
      <c r="AW7420" s="75"/>
      <c r="AX7420" s="75"/>
      <c r="AY7420" s="94"/>
      <c r="AZ7420" s="75"/>
      <c r="BA7420" s="75"/>
    </row>
    <row r="7421" spans="48:53">
      <c r="AV7421" s="203"/>
      <c r="AW7421" s="75"/>
      <c r="AX7421" s="75"/>
      <c r="AY7421" s="94"/>
      <c r="AZ7421" s="75"/>
      <c r="BA7421" s="75"/>
    </row>
    <row r="7422" spans="48:53">
      <c r="AV7422" s="203"/>
      <c r="AW7422" s="75"/>
      <c r="AX7422" s="75"/>
      <c r="AY7422" s="94"/>
      <c r="AZ7422" s="75"/>
      <c r="BA7422" s="75"/>
    </row>
    <row r="7423" spans="48:53">
      <c r="AV7423" s="203"/>
      <c r="AW7423" s="75"/>
      <c r="AX7423" s="75"/>
      <c r="AY7423" s="94"/>
      <c r="AZ7423" s="75"/>
      <c r="BA7423" s="75"/>
    </row>
    <row r="7424" spans="48:53">
      <c r="AV7424" s="203"/>
      <c r="AW7424" s="75"/>
      <c r="AX7424" s="75"/>
      <c r="AY7424" s="94"/>
      <c r="AZ7424" s="75"/>
      <c r="BA7424" s="75"/>
    </row>
    <row r="7425" spans="48:53">
      <c r="AV7425" s="203"/>
      <c r="AW7425" s="75"/>
      <c r="AX7425" s="75"/>
      <c r="AY7425" s="94"/>
      <c r="AZ7425" s="75"/>
      <c r="BA7425" s="75"/>
    </row>
    <row r="7426" spans="48:53">
      <c r="AV7426" s="203"/>
      <c r="AW7426" s="75"/>
      <c r="AX7426" s="75"/>
      <c r="AY7426" s="94"/>
      <c r="AZ7426" s="75"/>
      <c r="BA7426" s="75"/>
    </row>
    <row r="7427" spans="48:53">
      <c r="AV7427" s="203"/>
      <c r="AW7427" s="75"/>
      <c r="AX7427" s="75"/>
      <c r="AY7427" s="94"/>
      <c r="AZ7427" s="75"/>
      <c r="BA7427" s="75"/>
    </row>
    <row r="7428" spans="48:53">
      <c r="AV7428" s="203"/>
      <c r="AW7428" s="75"/>
      <c r="AX7428" s="75"/>
      <c r="AY7428" s="94"/>
      <c r="AZ7428" s="75"/>
      <c r="BA7428" s="75"/>
    </row>
    <row r="7429" spans="48:53">
      <c r="AV7429" s="203"/>
      <c r="AW7429" s="75"/>
      <c r="AX7429" s="75"/>
      <c r="AY7429" s="94"/>
      <c r="AZ7429" s="75"/>
      <c r="BA7429" s="75"/>
    </row>
    <row r="7430" spans="48:53">
      <c r="AV7430" s="203"/>
      <c r="AW7430" s="75"/>
      <c r="AX7430" s="75"/>
      <c r="AY7430" s="94"/>
      <c r="AZ7430" s="75"/>
      <c r="BA7430" s="75"/>
    </row>
    <row r="7431" spans="48:53">
      <c r="AV7431" s="203"/>
      <c r="AW7431" s="75"/>
      <c r="AX7431" s="75"/>
      <c r="AY7431" s="94"/>
      <c r="AZ7431" s="75"/>
      <c r="BA7431" s="75"/>
    </row>
    <row r="7432" spans="48:53">
      <c r="AV7432" s="203"/>
      <c r="AW7432" s="75"/>
      <c r="AX7432" s="75"/>
      <c r="AY7432" s="94"/>
      <c r="AZ7432" s="75"/>
      <c r="BA7432" s="75"/>
    </row>
    <row r="7433" spans="48:53">
      <c r="AV7433" s="203"/>
      <c r="AW7433" s="75"/>
      <c r="AX7433" s="75"/>
      <c r="AY7433" s="94"/>
      <c r="AZ7433" s="75"/>
      <c r="BA7433" s="75"/>
    </row>
    <row r="7434" spans="48:53">
      <c r="AV7434" s="203"/>
      <c r="AW7434" s="75"/>
      <c r="AX7434" s="75"/>
      <c r="AY7434" s="94"/>
      <c r="AZ7434" s="75"/>
      <c r="BA7434" s="75"/>
    </row>
    <row r="7435" spans="48:53">
      <c r="AV7435" s="203"/>
      <c r="AW7435" s="75"/>
      <c r="AX7435" s="75"/>
      <c r="AY7435" s="94"/>
      <c r="AZ7435" s="75"/>
      <c r="BA7435" s="75"/>
    </row>
    <row r="7436" spans="48:53">
      <c r="AV7436" s="203"/>
      <c r="AW7436" s="75"/>
      <c r="AX7436" s="75"/>
      <c r="AY7436" s="94"/>
      <c r="AZ7436" s="75"/>
      <c r="BA7436" s="75"/>
    </row>
    <row r="7437" spans="48:53">
      <c r="AV7437" s="203"/>
      <c r="AW7437" s="75"/>
      <c r="AX7437" s="75"/>
      <c r="AY7437" s="94"/>
      <c r="AZ7437" s="75"/>
      <c r="BA7437" s="75"/>
    </row>
    <row r="7438" spans="48:53">
      <c r="AV7438" s="203"/>
      <c r="AW7438" s="75"/>
      <c r="AX7438" s="75"/>
      <c r="AY7438" s="94"/>
      <c r="AZ7438" s="75"/>
      <c r="BA7438" s="75"/>
    </row>
    <row r="7439" spans="48:53">
      <c r="AV7439" s="203"/>
      <c r="AW7439" s="75"/>
      <c r="AX7439" s="75"/>
      <c r="AY7439" s="94"/>
      <c r="AZ7439" s="75"/>
      <c r="BA7439" s="75"/>
    </row>
    <row r="7440" spans="48:53">
      <c r="AV7440" s="203"/>
      <c r="AW7440" s="75"/>
      <c r="AX7440" s="75"/>
      <c r="AY7440" s="94"/>
      <c r="AZ7440" s="75"/>
      <c r="BA7440" s="75"/>
    </row>
    <row r="7441" spans="48:53">
      <c r="AV7441" s="203"/>
      <c r="AW7441" s="75"/>
      <c r="AX7441" s="75"/>
      <c r="AY7441" s="94"/>
      <c r="AZ7441" s="75"/>
      <c r="BA7441" s="75"/>
    </row>
    <row r="7442" spans="48:53">
      <c r="AV7442" s="203"/>
      <c r="AW7442" s="75"/>
      <c r="AX7442" s="75"/>
      <c r="AY7442" s="94"/>
      <c r="AZ7442" s="75"/>
      <c r="BA7442" s="75"/>
    </row>
    <row r="7443" spans="48:53">
      <c r="AV7443" s="203"/>
      <c r="AW7443" s="75"/>
      <c r="AX7443" s="75"/>
      <c r="AY7443" s="94"/>
      <c r="AZ7443" s="75"/>
      <c r="BA7443" s="75"/>
    </row>
    <row r="7444" spans="48:53">
      <c r="AV7444" s="203"/>
      <c r="AW7444" s="75"/>
      <c r="AX7444" s="75"/>
      <c r="AY7444" s="94"/>
      <c r="AZ7444" s="75"/>
      <c r="BA7444" s="75"/>
    </row>
    <row r="7445" spans="48:53">
      <c r="AV7445" s="203"/>
      <c r="AW7445" s="75"/>
      <c r="AX7445" s="75"/>
      <c r="AY7445" s="94"/>
      <c r="AZ7445" s="75"/>
      <c r="BA7445" s="75"/>
    </row>
    <row r="7446" spans="48:53">
      <c r="AV7446" s="203"/>
      <c r="AW7446" s="75"/>
      <c r="AX7446" s="75"/>
      <c r="AY7446" s="94"/>
      <c r="AZ7446" s="75"/>
      <c r="BA7446" s="75"/>
    </row>
    <row r="7447" spans="48:53">
      <c r="AV7447" s="203"/>
      <c r="AW7447" s="75"/>
      <c r="AX7447" s="75"/>
      <c r="AY7447" s="94"/>
      <c r="AZ7447" s="75"/>
      <c r="BA7447" s="75"/>
    </row>
    <row r="7448" spans="48:53">
      <c r="AV7448" s="203"/>
      <c r="AW7448" s="75"/>
      <c r="AX7448" s="75"/>
      <c r="AY7448" s="94"/>
      <c r="AZ7448" s="75"/>
      <c r="BA7448" s="75"/>
    </row>
    <row r="7449" spans="48:53">
      <c r="AV7449" s="203"/>
      <c r="AW7449" s="75"/>
      <c r="AX7449" s="75"/>
      <c r="AY7449" s="94"/>
      <c r="AZ7449" s="75"/>
      <c r="BA7449" s="75"/>
    </row>
    <row r="7450" spans="48:53">
      <c r="AV7450" s="203"/>
      <c r="AW7450" s="75"/>
      <c r="AX7450" s="75"/>
      <c r="AY7450" s="94"/>
      <c r="AZ7450" s="75"/>
      <c r="BA7450" s="75"/>
    </row>
    <row r="7451" spans="48:53">
      <c r="AV7451" s="203"/>
      <c r="AW7451" s="75"/>
      <c r="AX7451" s="75"/>
      <c r="AY7451" s="94"/>
      <c r="AZ7451" s="75"/>
      <c r="BA7451" s="75"/>
    </row>
    <row r="7452" spans="48:53">
      <c r="AV7452" s="203"/>
      <c r="AW7452" s="75"/>
      <c r="AX7452" s="75"/>
      <c r="AY7452" s="94"/>
      <c r="AZ7452" s="75"/>
      <c r="BA7452" s="75"/>
    </row>
    <row r="7453" spans="48:53">
      <c r="AV7453" s="203"/>
      <c r="AW7453" s="75"/>
      <c r="AX7453" s="75"/>
      <c r="AY7453" s="94"/>
      <c r="AZ7453" s="75"/>
      <c r="BA7453" s="75"/>
    </row>
    <row r="7454" spans="48:53">
      <c r="AV7454" s="203"/>
      <c r="AW7454" s="75"/>
      <c r="AX7454" s="75"/>
      <c r="AY7454" s="94"/>
      <c r="AZ7454" s="75"/>
      <c r="BA7454" s="75"/>
    </row>
    <row r="7455" spans="48:53">
      <c r="AV7455" s="203"/>
      <c r="AW7455" s="75"/>
      <c r="AX7455" s="75"/>
      <c r="AY7455" s="94"/>
      <c r="AZ7455" s="75"/>
      <c r="BA7455" s="75"/>
    </row>
    <row r="7456" spans="48:53">
      <c r="AV7456" s="203"/>
      <c r="AW7456" s="75"/>
      <c r="AX7456" s="75"/>
      <c r="AY7456" s="94"/>
      <c r="AZ7456" s="75"/>
      <c r="BA7456" s="75"/>
    </row>
    <row r="7457" spans="48:53">
      <c r="AV7457" s="203"/>
      <c r="AW7457" s="75"/>
      <c r="AX7457" s="75"/>
      <c r="AY7457" s="94"/>
      <c r="AZ7457" s="75"/>
      <c r="BA7457" s="75"/>
    </row>
    <row r="7458" spans="48:53">
      <c r="AV7458" s="203"/>
      <c r="AW7458" s="75"/>
      <c r="AX7458" s="75"/>
      <c r="AY7458" s="94"/>
      <c r="AZ7458" s="75"/>
      <c r="BA7458" s="75"/>
    </row>
    <row r="7459" spans="48:53">
      <c r="AV7459" s="203"/>
      <c r="AW7459" s="75"/>
      <c r="AX7459" s="75"/>
      <c r="AY7459" s="94"/>
      <c r="AZ7459" s="75"/>
      <c r="BA7459" s="75"/>
    </row>
    <row r="7460" spans="48:53">
      <c r="AV7460" s="203"/>
      <c r="AW7460" s="75"/>
      <c r="AX7460" s="75"/>
      <c r="AY7460" s="94"/>
      <c r="AZ7460" s="75"/>
      <c r="BA7460" s="75"/>
    </row>
    <row r="7461" spans="48:53">
      <c r="AV7461" s="203"/>
      <c r="AW7461" s="75"/>
      <c r="AX7461" s="75"/>
      <c r="AY7461" s="94"/>
      <c r="AZ7461" s="75"/>
      <c r="BA7461" s="75"/>
    </row>
    <row r="7462" spans="48:53">
      <c r="AV7462" s="203"/>
      <c r="AW7462" s="75"/>
      <c r="AX7462" s="75"/>
      <c r="AY7462" s="94"/>
      <c r="AZ7462" s="75"/>
      <c r="BA7462" s="75"/>
    </row>
    <row r="7463" spans="48:53">
      <c r="AV7463" s="203"/>
      <c r="AW7463" s="75"/>
      <c r="AX7463" s="75"/>
      <c r="AY7463" s="94"/>
      <c r="AZ7463" s="75"/>
      <c r="BA7463" s="75"/>
    </row>
    <row r="7464" spans="48:53">
      <c r="AV7464" s="203"/>
      <c r="AW7464" s="75"/>
      <c r="AX7464" s="75"/>
      <c r="AY7464" s="94"/>
      <c r="AZ7464" s="75"/>
      <c r="BA7464" s="75"/>
    </row>
    <row r="7465" spans="48:53">
      <c r="AV7465" s="203"/>
      <c r="AW7465" s="75"/>
      <c r="AX7465" s="75"/>
      <c r="AY7465" s="94"/>
      <c r="AZ7465" s="75"/>
      <c r="BA7465" s="75"/>
    </row>
    <row r="7466" spans="48:53">
      <c r="AV7466" s="203"/>
      <c r="AW7466" s="75"/>
      <c r="AX7466" s="75"/>
      <c r="AY7466" s="94"/>
      <c r="AZ7466" s="75"/>
      <c r="BA7466" s="75"/>
    </row>
    <row r="7467" spans="48:53">
      <c r="AV7467" s="203"/>
      <c r="AW7467" s="75"/>
      <c r="AX7467" s="75"/>
      <c r="AY7467" s="94"/>
      <c r="AZ7467" s="75"/>
      <c r="BA7467" s="75"/>
    </row>
    <row r="7468" spans="48:53">
      <c r="AV7468" s="203"/>
      <c r="AW7468" s="75"/>
      <c r="AX7468" s="75"/>
      <c r="AY7468" s="94"/>
      <c r="AZ7468" s="75"/>
      <c r="BA7468" s="75"/>
    </row>
    <row r="7469" spans="48:53">
      <c r="AV7469" s="203"/>
      <c r="AW7469" s="75"/>
      <c r="AX7469" s="75"/>
      <c r="AY7469" s="94"/>
      <c r="AZ7469" s="75"/>
      <c r="BA7469" s="75"/>
    </row>
    <row r="7470" spans="48:53">
      <c r="AV7470" s="203"/>
      <c r="AW7470" s="75"/>
      <c r="AX7470" s="75"/>
      <c r="AY7470" s="94"/>
      <c r="AZ7470" s="75"/>
      <c r="BA7470" s="75"/>
    </row>
    <row r="7471" spans="48:53">
      <c r="AV7471" s="203"/>
      <c r="AW7471" s="75"/>
      <c r="AX7471" s="75"/>
      <c r="AY7471" s="94"/>
      <c r="AZ7471" s="75"/>
      <c r="BA7471" s="75"/>
    </row>
    <row r="7472" spans="48:53">
      <c r="AV7472" s="203"/>
      <c r="AW7472" s="75"/>
      <c r="AX7472" s="75"/>
      <c r="AY7472" s="94"/>
      <c r="AZ7472" s="75"/>
      <c r="BA7472" s="75"/>
    </row>
    <row r="7473" spans="48:53">
      <c r="AV7473" s="203"/>
      <c r="AW7473" s="75"/>
      <c r="AX7473" s="75"/>
      <c r="AY7473" s="94"/>
      <c r="AZ7473" s="75"/>
      <c r="BA7473" s="75"/>
    </row>
    <row r="7474" spans="48:53">
      <c r="AV7474" s="203"/>
      <c r="AW7474" s="75"/>
      <c r="AX7474" s="75"/>
      <c r="AY7474" s="94"/>
      <c r="AZ7474" s="75"/>
      <c r="BA7474" s="75"/>
    </row>
    <row r="7475" spans="48:53">
      <c r="AV7475" s="203"/>
      <c r="AW7475" s="75"/>
      <c r="AX7475" s="75"/>
      <c r="AY7475" s="94"/>
      <c r="AZ7475" s="75"/>
      <c r="BA7475" s="75"/>
    </row>
    <row r="7476" spans="48:53">
      <c r="AV7476" s="203"/>
      <c r="AW7476" s="75"/>
      <c r="AX7476" s="75"/>
      <c r="AY7476" s="94"/>
      <c r="AZ7476" s="75"/>
      <c r="BA7476" s="75"/>
    </row>
    <row r="7477" spans="48:53">
      <c r="AV7477" s="203"/>
      <c r="AW7477" s="75"/>
      <c r="AX7477" s="75"/>
      <c r="AY7477" s="94"/>
      <c r="AZ7477" s="75"/>
      <c r="BA7477" s="75"/>
    </row>
    <row r="7478" spans="48:53">
      <c r="AV7478" s="203"/>
      <c r="AW7478" s="75"/>
      <c r="AX7478" s="75"/>
      <c r="AY7478" s="94"/>
      <c r="AZ7478" s="75"/>
      <c r="BA7478" s="75"/>
    </row>
    <row r="7479" spans="48:53">
      <c r="AV7479" s="203"/>
      <c r="AW7479" s="75"/>
      <c r="AX7479" s="75"/>
      <c r="AY7479" s="94"/>
      <c r="AZ7479" s="75"/>
      <c r="BA7479" s="75"/>
    </row>
    <row r="7480" spans="48:53">
      <c r="AV7480" s="203"/>
      <c r="AW7480" s="75"/>
      <c r="AX7480" s="75"/>
      <c r="AY7480" s="94"/>
      <c r="AZ7480" s="75"/>
      <c r="BA7480" s="75"/>
    </row>
    <row r="7481" spans="48:53">
      <c r="AV7481" s="203"/>
      <c r="AW7481" s="75"/>
      <c r="AX7481" s="75"/>
      <c r="AY7481" s="94"/>
      <c r="AZ7481" s="75"/>
      <c r="BA7481" s="75"/>
    </row>
    <row r="7482" spans="48:53">
      <c r="AV7482" s="203"/>
      <c r="AW7482" s="75"/>
      <c r="AX7482" s="75"/>
      <c r="AY7482" s="94"/>
      <c r="AZ7482" s="75"/>
      <c r="BA7482" s="75"/>
    </row>
    <row r="7483" spans="48:53">
      <c r="AV7483" s="203"/>
      <c r="AW7483" s="75"/>
      <c r="AX7483" s="75"/>
      <c r="AY7483" s="94"/>
      <c r="AZ7483" s="75"/>
      <c r="BA7483" s="75"/>
    </row>
    <row r="7484" spans="48:53">
      <c r="AV7484" s="203"/>
      <c r="AW7484" s="75"/>
      <c r="AX7484" s="75"/>
      <c r="AY7484" s="94"/>
      <c r="AZ7484" s="75"/>
      <c r="BA7484" s="75"/>
    </row>
    <row r="7485" spans="48:53">
      <c r="AV7485" s="203"/>
      <c r="AW7485" s="75"/>
      <c r="AX7485" s="75"/>
      <c r="AY7485" s="94"/>
      <c r="AZ7485" s="75"/>
      <c r="BA7485" s="75"/>
    </row>
    <row r="7486" spans="48:53">
      <c r="AV7486" s="203"/>
      <c r="AW7486" s="75"/>
      <c r="AX7486" s="75"/>
      <c r="AY7486" s="94"/>
      <c r="AZ7486" s="75"/>
      <c r="BA7486" s="75"/>
    </row>
    <row r="7487" spans="48:53">
      <c r="AV7487" s="203"/>
      <c r="AW7487" s="75"/>
      <c r="AX7487" s="75"/>
      <c r="AY7487" s="94"/>
      <c r="AZ7487" s="75"/>
      <c r="BA7487" s="75"/>
    </row>
    <row r="7488" spans="48:53">
      <c r="AV7488" s="203"/>
      <c r="AW7488" s="75"/>
      <c r="AX7488" s="75"/>
      <c r="AY7488" s="94"/>
      <c r="AZ7488" s="75"/>
      <c r="BA7488" s="75"/>
    </row>
    <row r="7489" spans="48:53">
      <c r="AV7489" s="203"/>
      <c r="AW7489" s="75"/>
      <c r="AX7489" s="75"/>
      <c r="AY7489" s="94"/>
      <c r="AZ7489" s="75"/>
      <c r="BA7489" s="75"/>
    </row>
    <row r="7490" spans="48:53">
      <c r="AV7490" s="203"/>
      <c r="AW7490" s="75"/>
      <c r="AX7490" s="75"/>
      <c r="AY7490" s="94"/>
      <c r="AZ7490" s="75"/>
      <c r="BA7490" s="75"/>
    </row>
    <row r="7491" spans="48:53">
      <c r="AV7491" s="203"/>
      <c r="AW7491" s="75"/>
      <c r="AX7491" s="75"/>
      <c r="AY7491" s="94"/>
      <c r="AZ7491" s="75"/>
      <c r="BA7491" s="75"/>
    </row>
    <row r="7492" spans="48:53">
      <c r="AV7492" s="203"/>
      <c r="AW7492" s="75"/>
      <c r="AX7492" s="75"/>
      <c r="AY7492" s="94"/>
      <c r="AZ7492" s="75"/>
      <c r="BA7492" s="75"/>
    </row>
    <row r="7493" spans="48:53">
      <c r="AV7493" s="203"/>
      <c r="AW7493" s="75"/>
      <c r="AX7493" s="75"/>
      <c r="AY7493" s="94"/>
      <c r="AZ7493" s="75"/>
      <c r="BA7493" s="75"/>
    </row>
    <row r="7494" spans="48:53">
      <c r="AV7494" s="203"/>
      <c r="AW7494" s="75"/>
      <c r="AX7494" s="75"/>
      <c r="AY7494" s="94"/>
      <c r="AZ7494" s="75"/>
      <c r="BA7494" s="75"/>
    </row>
    <row r="7495" spans="48:53">
      <c r="AV7495" s="203"/>
      <c r="AW7495" s="75"/>
      <c r="AX7495" s="75"/>
      <c r="AY7495" s="94"/>
      <c r="AZ7495" s="75"/>
      <c r="BA7495" s="75"/>
    </row>
    <row r="7496" spans="48:53">
      <c r="AV7496" s="203"/>
      <c r="AW7496" s="75"/>
      <c r="AX7496" s="75"/>
      <c r="AY7496" s="94"/>
      <c r="AZ7496" s="75"/>
      <c r="BA7496" s="75"/>
    </row>
    <row r="7497" spans="48:53">
      <c r="AV7497" s="203"/>
      <c r="AW7497" s="75"/>
      <c r="AX7497" s="75"/>
      <c r="AY7497" s="94"/>
      <c r="AZ7497" s="75"/>
      <c r="BA7497" s="75"/>
    </row>
    <row r="7498" spans="48:53">
      <c r="AV7498" s="203"/>
      <c r="AW7498" s="75"/>
      <c r="AX7498" s="75"/>
      <c r="AY7498" s="94"/>
      <c r="AZ7498" s="75"/>
      <c r="BA7498" s="75"/>
    </row>
    <row r="7499" spans="48:53">
      <c r="AV7499" s="203"/>
      <c r="AW7499" s="75"/>
      <c r="AX7499" s="75"/>
      <c r="AY7499" s="94"/>
      <c r="AZ7499" s="75"/>
      <c r="BA7499" s="75"/>
    </row>
    <row r="7500" spans="48:53">
      <c r="AV7500" s="203"/>
      <c r="AW7500" s="75"/>
      <c r="AX7500" s="75"/>
      <c r="AY7500" s="94"/>
      <c r="AZ7500" s="75"/>
      <c r="BA7500" s="75"/>
    </row>
    <row r="7501" spans="48:53">
      <c r="AV7501" s="203"/>
      <c r="AW7501" s="75"/>
      <c r="AX7501" s="75"/>
      <c r="AY7501" s="94"/>
      <c r="AZ7501" s="75"/>
      <c r="BA7501" s="75"/>
    </row>
    <row r="7502" spans="48:53">
      <c r="AV7502" s="203"/>
      <c r="AW7502" s="75"/>
      <c r="AX7502" s="75"/>
      <c r="AY7502" s="94"/>
      <c r="AZ7502" s="75"/>
      <c r="BA7502" s="75"/>
    </row>
    <row r="7503" spans="48:53">
      <c r="AV7503" s="203"/>
      <c r="AW7503" s="75"/>
      <c r="AX7503" s="75"/>
      <c r="AY7503" s="94"/>
      <c r="AZ7503" s="75"/>
      <c r="BA7503" s="75"/>
    </row>
    <row r="7504" spans="48:53">
      <c r="AV7504" s="203"/>
      <c r="AW7504" s="75"/>
      <c r="AX7504" s="75"/>
      <c r="AY7504" s="94"/>
      <c r="AZ7504" s="75"/>
      <c r="BA7504" s="75"/>
    </row>
    <row r="7505" spans="48:53">
      <c r="AV7505" s="203"/>
      <c r="AW7505" s="75"/>
      <c r="AX7505" s="75"/>
      <c r="AY7505" s="94"/>
      <c r="AZ7505" s="75"/>
      <c r="BA7505" s="75"/>
    </row>
    <row r="7506" spans="48:53">
      <c r="AV7506" s="203"/>
      <c r="AW7506" s="75"/>
      <c r="AX7506" s="75"/>
      <c r="AY7506" s="94"/>
      <c r="AZ7506" s="75"/>
      <c r="BA7506" s="75"/>
    </row>
    <row r="7507" spans="48:53">
      <c r="AV7507" s="203"/>
      <c r="AW7507" s="75"/>
      <c r="AX7507" s="75"/>
      <c r="AY7507" s="94"/>
      <c r="AZ7507" s="75"/>
      <c r="BA7507" s="75"/>
    </row>
    <row r="7508" spans="48:53">
      <c r="AV7508" s="203"/>
      <c r="AW7508" s="75"/>
      <c r="AX7508" s="75"/>
      <c r="AY7508" s="94"/>
      <c r="AZ7508" s="75"/>
      <c r="BA7508" s="75"/>
    </row>
    <row r="7509" spans="48:53">
      <c r="AV7509" s="203"/>
      <c r="AW7509" s="75"/>
      <c r="AX7509" s="75"/>
      <c r="AY7509" s="94"/>
      <c r="AZ7509" s="75"/>
      <c r="BA7509" s="75"/>
    </row>
    <row r="7510" spans="48:53">
      <c r="AV7510" s="203"/>
      <c r="AW7510" s="75"/>
      <c r="AX7510" s="75"/>
      <c r="AY7510" s="94"/>
      <c r="AZ7510" s="75"/>
      <c r="BA7510" s="75"/>
    </row>
    <row r="7511" spans="48:53">
      <c r="AV7511" s="203"/>
      <c r="AW7511" s="75"/>
      <c r="AX7511" s="75"/>
      <c r="AY7511" s="94"/>
      <c r="AZ7511" s="75"/>
      <c r="BA7511" s="75"/>
    </row>
    <row r="7512" spans="48:53">
      <c r="AV7512" s="203"/>
      <c r="AW7512" s="75"/>
      <c r="AX7512" s="75"/>
      <c r="AY7512" s="94"/>
      <c r="AZ7512" s="75"/>
      <c r="BA7512" s="75"/>
    </row>
    <row r="7513" spans="48:53">
      <c r="AV7513" s="203"/>
      <c r="AW7513" s="75"/>
      <c r="AX7513" s="75"/>
      <c r="AY7513" s="94"/>
      <c r="AZ7513" s="75"/>
      <c r="BA7513" s="75"/>
    </row>
    <row r="7514" spans="48:53">
      <c r="AV7514" s="203"/>
      <c r="AW7514" s="75"/>
      <c r="AX7514" s="75"/>
      <c r="AY7514" s="94"/>
      <c r="AZ7514" s="75"/>
      <c r="BA7514" s="75"/>
    </row>
    <row r="7515" spans="48:53">
      <c r="AV7515" s="203"/>
      <c r="AW7515" s="75"/>
      <c r="AX7515" s="75"/>
      <c r="AY7515" s="94"/>
      <c r="AZ7515" s="75"/>
      <c r="BA7515" s="75"/>
    </row>
    <row r="7516" spans="48:53">
      <c r="AV7516" s="203"/>
      <c r="AW7516" s="75"/>
      <c r="AX7516" s="75"/>
      <c r="AY7516" s="94"/>
      <c r="AZ7516" s="75"/>
      <c r="BA7516" s="75"/>
    </row>
    <row r="7517" spans="48:53">
      <c r="AV7517" s="203"/>
      <c r="AW7517" s="75"/>
      <c r="AX7517" s="75"/>
      <c r="AY7517" s="94"/>
      <c r="AZ7517" s="75"/>
      <c r="BA7517" s="75"/>
    </row>
    <row r="7518" spans="48:53">
      <c r="AV7518" s="203"/>
      <c r="AW7518" s="75"/>
      <c r="AX7518" s="75"/>
      <c r="AY7518" s="94"/>
      <c r="AZ7518" s="75"/>
      <c r="BA7518" s="75"/>
    </row>
    <row r="7519" spans="48:53">
      <c r="AV7519" s="203"/>
      <c r="AW7519" s="75"/>
      <c r="AX7519" s="75"/>
      <c r="AY7519" s="94"/>
      <c r="AZ7519" s="75"/>
      <c r="BA7519" s="75"/>
    </row>
    <row r="7520" spans="48:53">
      <c r="AV7520" s="203"/>
      <c r="AW7520" s="75"/>
      <c r="AX7520" s="75"/>
      <c r="AY7520" s="94"/>
      <c r="AZ7520" s="75"/>
      <c r="BA7520" s="75"/>
    </row>
    <row r="7521" spans="48:53">
      <c r="AV7521" s="203"/>
      <c r="AW7521" s="75"/>
      <c r="AX7521" s="75"/>
      <c r="AY7521" s="94"/>
      <c r="AZ7521" s="75"/>
      <c r="BA7521" s="75"/>
    </row>
    <row r="7522" spans="48:53">
      <c r="AV7522" s="203"/>
      <c r="AW7522" s="75"/>
      <c r="AX7522" s="75"/>
      <c r="AY7522" s="94"/>
      <c r="AZ7522" s="75"/>
      <c r="BA7522" s="75"/>
    </row>
    <row r="7523" spans="48:53">
      <c r="AV7523" s="203"/>
      <c r="AW7523" s="75"/>
      <c r="AX7523" s="75"/>
      <c r="AY7523" s="94"/>
      <c r="AZ7523" s="75"/>
      <c r="BA7523" s="75"/>
    </row>
    <row r="7524" spans="48:53">
      <c r="AV7524" s="203"/>
      <c r="AW7524" s="75"/>
      <c r="AX7524" s="75"/>
      <c r="AY7524" s="94"/>
      <c r="AZ7524" s="75"/>
      <c r="BA7524" s="75"/>
    </row>
    <row r="7525" spans="48:53">
      <c r="AV7525" s="203"/>
      <c r="AW7525" s="75"/>
      <c r="AX7525" s="75"/>
      <c r="AY7525" s="94"/>
      <c r="AZ7525" s="75"/>
      <c r="BA7525" s="75"/>
    </row>
    <row r="7526" spans="48:53">
      <c r="AV7526" s="203"/>
      <c r="AW7526" s="75"/>
      <c r="AX7526" s="75"/>
      <c r="AY7526" s="94"/>
      <c r="AZ7526" s="75"/>
      <c r="BA7526" s="75"/>
    </row>
    <row r="7527" spans="48:53">
      <c r="AV7527" s="203"/>
      <c r="AW7527" s="75"/>
      <c r="AX7527" s="75"/>
      <c r="AY7527" s="94"/>
      <c r="AZ7527" s="75"/>
      <c r="BA7527" s="75"/>
    </row>
    <row r="7528" spans="48:53">
      <c r="AV7528" s="203"/>
      <c r="AW7528" s="75"/>
      <c r="AX7528" s="75"/>
      <c r="AY7528" s="94"/>
      <c r="AZ7528" s="75"/>
      <c r="BA7528" s="75"/>
    </row>
    <row r="7529" spans="48:53">
      <c r="AV7529" s="203"/>
      <c r="AW7529" s="75"/>
      <c r="AX7529" s="75"/>
      <c r="AY7529" s="94"/>
      <c r="AZ7529" s="75"/>
      <c r="BA7529" s="75"/>
    </row>
    <row r="7530" spans="48:53">
      <c r="AV7530" s="203"/>
      <c r="AW7530" s="75"/>
      <c r="AX7530" s="75"/>
      <c r="AY7530" s="94"/>
      <c r="AZ7530" s="75"/>
      <c r="BA7530" s="75"/>
    </row>
    <row r="7531" spans="48:53">
      <c r="AV7531" s="203"/>
      <c r="AW7531" s="75"/>
      <c r="AX7531" s="75"/>
      <c r="AY7531" s="94"/>
      <c r="AZ7531" s="75"/>
      <c r="BA7531" s="75"/>
    </row>
    <row r="7532" spans="48:53">
      <c r="AV7532" s="203"/>
      <c r="AW7532" s="75"/>
      <c r="AX7532" s="75"/>
      <c r="AY7532" s="94"/>
      <c r="AZ7532" s="75"/>
      <c r="BA7532" s="75"/>
    </row>
    <row r="7533" spans="48:53">
      <c r="AV7533" s="203"/>
      <c r="AW7533" s="75"/>
      <c r="AX7533" s="75"/>
      <c r="AY7533" s="94"/>
      <c r="AZ7533" s="75"/>
      <c r="BA7533" s="75"/>
    </row>
    <row r="7534" spans="48:53">
      <c r="AV7534" s="203"/>
      <c r="AW7534" s="75"/>
      <c r="AX7534" s="75"/>
      <c r="AY7534" s="94"/>
      <c r="AZ7534" s="75"/>
      <c r="BA7534" s="75"/>
    </row>
    <row r="7535" spans="48:53">
      <c r="AV7535" s="203"/>
      <c r="AW7535" s="75"/>
      <c r="AX7535" s="75"/>
      <c r="AY7535" s="94"/>
      <c r="AZ7535" s="75"/>
      <c r="BA7535" s="75"/>
    </row>
    <row r="7536" spans="48:53">
      <c r="AV7536" s="203"/>
      <c r="AW7536" s="75"/>
      <c r="AX7536" s="75"/>
      <c r="AY7536" s="94"/>
      <c r="AZ7536" s="75"/>
      <c r="BA7536" s="75"/>
    </row>
    <row r="7537" spans="48:53">
      <c r="AV7537" s="203"/>
      <c r="AW7537" s="75"/>
      <c r="AX7537" s="75"/>
      <c r="AY7537" s="94"/>
      <c r="AZ7537" s="75"/>
      <c r="BA7537" s="75"/>
    </row>
    <row r="7538" spans="48:53">
      <c r="AV7538" s="203"/>
      <c r="AW7538" s="75"/>
      <c r="AX7538" s="75"/>
      <c r="AY7538" s="94"/>
      <c r="AZ7538" s="75"/>
      <c r="BA7538" s="75"/>
    </row>
    <row r="7539" spans="48:53">
      <c r="AV7539" s="203"/>
      <c r="AW7539" s="75"/>
      <c r="AX7539" s="75"/>
      <c r="AY7539" s="94"/>
      <c r="AZ7539" s="75"/>
      <c r="BA7539" s="75"/>
    </row>
    <row r="7540" spans="48:53">
      <c r="AV7540" s="203"/>
      <c r="AW7540" s="75"/>
      <c r="AX7540" s="75"/>
      <c r="AY7540" s="94"/>
      <c r="AZ7540" s="75"/>
      <c r="BA7540" s="75"/>
    </row>
    <row r="7541" spans="48:53">
      <c r="AV7541" s="203"/>
      <c r="AW7541" s="75"/>
      <c r="AX7541" s="75"/>
      <c r="AY7541" s="94"/>
      <c r="AZ7541" s="75"/>
      <c r="BA7541" s="75"/>
    </row>
    <row r="7542" spans="48:53">
      <c r="AV7542" s="203"/>
      <c r="AW7542" s="75"/>
      <c r="AX7542" s="75"/>
      <c r="AY7542" s="94"/>
      <c r="AZ7542" s="75"/>
      <c r="BA7542" s="75"/>
    </row>
    <row r="7543" spans="48:53">
      <c r="AV7543" s="203"/>
      <c r="AW7543" s="75"/>
      <c r="AX7543" s="75"/>
      <c r="AY7543" s="94"/>
      <c r="AZ7543" s="75"/>
      <c r="BA7543" s="75"/>
    </row>
    <row r="7544" spans="48:53">
      <c r="AV7544" s="203"/>
      <c r="AW7544" s="75"/>
      <c r="AX7544" s="75"/>
      <c r="AY7544" s="94"/>
      <c r="AZ7544" s="75"/>
      <c r="BA7544" s="75"/>
    </row>
    <row r="7545" spans="48:53">
      <c r="AV7545" s="203"/>
      <c r="AW7545" s="75"/>
      <c r="AX7545" s="75"/>
      <c r="AY7545" s="94"/>
      <c r="AZ7545" s="75"/>
      <c r="BA7545" s="75"/>
    </row>
    <row r="7546" spans="48:53">
      <c r="AV7546" s="203"/>
      <c r="AW7546" s="75"/>
      <c r="AX7546" s="75"/>
      <c r="AY7546" s="94"/>
      <c r="AZ7546" s="75"/>
      <c r="BA7546" s="75"/>
    </row>
    <row r="7547" spans="48:53">
      <c r="AV7547" s="203"/>
      <c r="AW7547" s="75"/>
      <c r="AX7547" s="75"/>
      <c r="AY7547" s="94"/>
      <c r="AZ7547" s="75"/>
      <c r="BA7547" s="75"/>
    </row>
    <row r="7548" spans="48:53">
      <c r="AV7548" s="203"/>
      <c r="AW7548" s="75"/>
      <c r="AX7548" s="75"/>
      <c r="AY7548" s="94"/>
      <c r="AZ7548" s="75"/>
      <c r="BA7548" s="75"/>
    </row>
    <row r="7549" spans="48:53">
      <c r="AV7549" s="203"/>
      <c r="AW7549" s="75"/>
      <c r="AX7549" s="75"/>
      <c r="AY7549" s="94"/>
      <c r="AZ7549" s="75"/>
      <c r="BA7549" s="75"/>
    </row>
    <row r="7550" spans="48:53">
      <c r="AV7550" s="203"/>
      <c r="AW7550" s="75"/>
      <c r="AX7550" s="75"/>
      <c r="AY7550" s="94"/>
      <c r="AZ7550" s="75"/>
      <c r="BA7550" s="75"/>
    </row>
    <row r="7551" spans="48:53">
      <c r="AV7551" s="203"/>
      <c r="AW7551" s="75"/>
      <c r="AX7551" s="75"/>
      <c r="AY7551" s="94"/>
      <c r="AZ7551" s="75"/>
      <c r="BA7551" s="75"/>
    </row>
    <row r="7552" spans="48:53">
      <c r="AV7552" s="203"/>
      <c r="AW7552" s="75"/>
      <c r="AX7552" s="75"/>
      <c r="AY7552" s="94"/>
      <c r="AZ7552" s="75"/>
      <c r="BA7552" s="75"/>
    </row>
    <row r="7553" spans="48:53">
      <c r="AV7553" s="203"/>
      <c r="AW7553" s="75"/>
      <c r="AX7553" s="75"/>
      <c r="AY7553" s="94"/>
      <c r="AZ7553" s="75"/>
      <c r="BA7553" s="75"/>
    </row>
    <row r="7554" spans="48:53">
      <c r="AV7554" s="203"/>
      <c r="AW7554" s="75"/>
      <c r="AX7554" s="75"/>
      <c r="AY7554" s="94"/>
      <c r="AZ7554" s="75"/>
      <c r="BA7554" s="75"/>
    </row>
    <row r="7555" spans="48:53">
      <c r="AV7555" s="203"/>
      <c r="AW7555" s="75"/>
      <c r="AX7555" s="75"/>
      <c r="AY7555" s="94"/>
      <c r="AZ7555" s="75"/>
      <c r="BA7555" s="75"/>
    </row>
    <row r="7556" spans="48:53">
      <c r="AV7556" s="203"/>
      <c r="AW7556" s="75"/>
      <c r="AX7556" s="75"/>
      <c r="AY7556" s="94"/>
      <c r="AZ7556" s="75"/>
      <c r="BA7556" s="75"/>
    </row>
    <row r="7557" spans="48:53">
      <c r="AV7557" s="203"/>
      <c r="AW7557" s="75"/>
      <c r="AX7557" s="75"/>
      <c r="AY7557" s="94"/>
      <c r="AZ7557" s="75"/>
      <c r="BA7557" s="75"/>
    </row>
    <row r="7558" spans="48:53">
      <c r="AV7558" s="203"/>
      <c r="AW7558" s="75"/>
      <c r="AX7558" s="75"/>
      <c r="AY7558" s="94"/>
      <c r="AZ7558" s="75"/>
      <c r="BA7558" s="75"/>
    </row>
    <row r="7559" spans="48:53">
      <c r="AV7559" s="203"/>
      <c r="AW7559" s="75"/>
      <c r="AX7559" s="75"/>
      <c r="AY7559" s="94"/>
      <c r="AZ7559" s="75"/>
      <c r="BA7559" s="75"/>
    </row>
    <row r="7560" spans="48:53">
      <c r="AV7560" s="203"/>
      <c r="AW7560" s="75"/>
      <c r="AX7560" s="75"/>
      <c r="AY7560" s="94"/>
      <c r="AZ7560" s="75"/>
      <c r="BA7560" s="75"/>
    </row>
    <row r="7561" spans="48:53">
      <c r="AV7561" s="203"/>
      <c r="AW7561" s="75"/>
      <c r="AX7561" s="75"/>
      <c r="AY7561" s="94"/>
      <c r="AZ7561" s="75"/>
      <c r="BA7561" s="75"/>
    </row>
    <row r="7562" spans="48:53">
      <c r="AV7562" s="203"/>
      <c r="AW7562" s="75"/>
      <c r="AX7562" s="75"/>
      <c r="AY7562" s="94"/>
      <c r="AZ7562" s="75"/>
      <c r="BA7562" s="75"/>
    </row>
    <row r="7563" spans="48:53">
      <c r="AV7563" s="203"/>
      <c r="AW7563" s="75"/>
      <c r="AX7563" s="75"/>
      <c r="AY7563" s="94"/>
      <c r="AZ7563" s="75"/>
      <c r="BA7563" s="75"/>
    </row>
    <row r="7564" spans="48:53">
      <c r="AV7564" s="203"/>
      <c r="AW7564" s="75"/>
      <c r="AX7564" s="75"/>
      <c r="AY7564" s="94"/>
      <c r="AZ7564" s="75"/>
      <c r="BA7564" s="75"/>
    </row>
    <row r="7565" spans="48:53">
      <c r="AV7565" s="203"/>
      <c r="AW7565" s="75"/>
      <c r="AX7565" s="75"/>
      <c r="AY7565" s="94"/>
      <c r="AZ7565" s="75"/>
      <c r="BA7565" s="75"/>
    </row>
    <row r="7566" spans="48:53">
      <c r="AV7566" s="203"/>
      <c r="AW7566" s="75"/>
      <c r="AX7566" s="75"/>
      <c r="AY7566" s="94"/>
      <c r="AZ7566" s="75"/>
      <c r="BA7566" s="75"/>
    </row>
    <row r="7567" spans="48:53">
      <c r="AV7567" s="203"/>
      <c r="AW7567" s="75"/>
      <c r="AX7567" s="75"/>
      <c r="AY7567" s="94"/>
      <c r="AZ7567" s="75"/>
      <c r="BA7567" s="75"/>
    </row>
    <row r="7568" spans="48:53">
      <c r="AV7568" s="203"/>
      <c r="AW7568" s="75"/>
      <c r="AX7568" s="75"/>
      <c r="AY7568" s="94"/>
      <c r="AZ7568" s="75"/>
      <c r="BA7568" s="75"/>
    </row>
    <row r="7569" spans="48:53">
      <c r="AV7569" s="203"/>
      <c r="AW7569" s="75"/>
      <c r="AX7569" s="75"/>
      <c r="AY7569" s="94"/>
      <c r="AZ7569" s="75"/>
      <c r="BA7569" s="75"/>
    </row>
    <row r="7570" spans="48:53">
      <c r="AV7570" s="203"/>
      <c r="AW7570" s="75"/>
      <c r="AX7570" s="75"/>
      <c r="AY7570" s="94"/>
      <c r="AZ7570" s="75"/>
      <c r="BA7570" s="75"/>
    </row>
    <row r="7571" spans="48:53">
      <c r="AV7571" s="203"/>
      <c r="AW7571" s="75"/>
      <c r="AX7571" s="75"/>
      <c r="AY7571" s="94"/>
      <c r="AZ7571" s="75"/>
      <c r="BA7571" s="75"/>
    </row>
    <row r="7572" spans="48:53">
      <c r="AV7572" s="203"/>
      <c r="AW7572" s="75"/>
      <c r="AX7572" s="75"/>
      <c r="AY7572" s="94"/>
      <c r="AZ7572" s="75"/>
      <c r="BA7572" s="75"/>
    </row>
    <row r="7573" spans="48:53">
      <c r="AV7573" s="203"/>
      <c r="AW7573" s="75"/>
      <c r="AX7573" s="75"/>
      <c r="AY7573" s="94"/>
      <c r="AZ7573" s="75"/>
      <c r="BA7573" s="75"/>
    </row>
    <row r="7574" spans="48:53">
      <c r="AV7574" s="203"/>
      <c r="AW7574" s="75"/>
      <c r="AX7574" s="75"/>
      <c r="AY7574" s="94"/>
      <c r="AZ7574" s="75"/>
      <c r="BA7574" s="75"/>
    </row>
    <row r="7575" spans="48:53">
      <c r="AV7575" s="203"/>
      <c r="AW7575" s="75"/>
      <c r="AX7575" s="75"/>
      <c r="AY7575" s="94"/>
      <c r="AZ7575" s="75"/>
      <c r="BA7575" s="75"/>
    </row>
    <row r="7576" spans="48:53">
      <c r="AV7576" s="203"/>
      <c r="AW7576" s="75"/>
      <c r="AX7576" s="75"/>
      <c r="AY7576" s="94"/>
      <c r="AZ7576" s="75"/>
      <c r="BA7576" s="75"/>
    </row>
    <row r="7577" spans="48:53">
      <c r="AV7577" s="203"/>
      <c r="AW7577" s="75"/>
      <c r="AX7577" s="75"/>
      <c r="AY7577" s="94"/>
      <c r="AZ7577" s="75"/>
      <c r="BA7577" s="75"/>
    </row>
    <row r="7578" spans="48:53">
      <c r="AV7578" s="203"/>
      <c r="AW7578" s="75"/>
      <c r="AX7578" s="75"/>
      <c r="AY7578" s="94"/>
      <c r="AZ7578" s="75"/>
      <c r="BA7578" s="75"/>
    </row>
    <row r="7579" spans="48:53">
      <c r="AV7579" s="203"/>
      <c r="AW7579" s="75"/>
      <c r="AX7579" s="75"/>
      <c r="AY7579" s="94"/>
      <c r="AZ7579" s="75"/>
      <c r="BA7579" s="75"/>
    </row>
    <row r="7580" spans="48:53">
      <c r="AV7580" s="203"/>
      <c r="AW7580" s="75"/>
      <c r="AX7580" s="75"/>
      <c r="AY7580" s="94"/>
      <c r="AZ7580" s="75"/>
      <c r="BA7580" s="75"/>
    </row>
    <row r="7581" spans="48:53">
      <c r="AV7581" s="203"/>
      <c r="AW7581" s="75"/>
      <c r="AX7581" s="75"/>
      <c r="AY7581" s="94"/>
      <c r="AZ7581" s="75"/>
      <c r="BA7581" s="75"/>
    </row>
    <row r="7582" spans="48:53">
      <c r="AV7582" s="203"/>
      <c r="AW7582" s="75"/>
      <c r="AX7582" s="75"/>
      <c r="AY7582" s="94"/>
      <c r="AZ7582" s="75"/>
      <c r="BA7582" s="75"/>
    </row>
    <row r="7583" spans="48:53">
      <c r="AV7583" s="203"/>
      <c r="AW7583" s="75"/>
      <c r="AX7583" s="75"/>
      <c r="AY7583" s="94"/>
      <c r="AZ7583" s="75"/>
      <c r="BA7583" s="75"/>
    </row>
    <row r="7584" spans="48:53">
      <c r="AV7584" s="203"/>
      <c r="AW7584" s="75"/>
      <c r="AX7584" s="75"/>
      <c r="AY7584" s="94"/>
      <c r="AZ7584" s="75"/>
      <c r="BA7584" s="75"/>
    </row>
    <row r="7585" spans="48:53">
      <c r="AV7585" s="203"/>
      <c r="AW7585" s="75"/>
      <c r="AX7585" s="75"/>
      <c r="AY7585" s="94"/>
      <c r="AZ7585" s="75"/>
      <c r="BA7585" s="75"/>
    </row>
    <row r="7586" spans="48:53">
      <c r="AV7586" s="203"/>
      <c r="AW7586" s="75"/>
      <c r="AX7586" s="75"/>
      <c r="AY7586" s="94"/>
      <c r="AZ7586" s="75"/>
      <c r="BA7586" s="75"/>
    </row>
    <row r="7587" spans="48:53">
      <c r="AV7587" s="203"/>
      <c r="AW7587" s="75"/>
      <c r="AX7587" s="75"/>
      <c r="AY7587" s="94"/>
      <c r="AZ7587" s="75"/>
      <c r="BA7587" s="75"/>
    </row>
    <row r="7588" spans="48:53">
      <c r="AV7588" s="203"/>
      <c r="AW7588" s="75"/>
      <c r="AX7588" s="75"/>
      <c r="AY7588" s="94"/>
      <c r="AZ7588" s="75"/>
      <c r="BA7588" s="75"/>
    </row>
    <row r="7589" spans="48:53">
      <c r="AV7589" s="203"/>
      <c r="AW7589" s="75"/>
      <c r="AX7589" s="75"/>
      <c r="AY7589" s="94"/>
      <c r="AZ7589" s="75"/>
      <c r="BA7589" s="75"/>
    </row>
    <row r="7590" spans="48:53">
      <c r="AV7590" s="203"/>
      <c r="AW7590" s="75"/>
      <c r="AX7590" s="75"/>
      <c r="AY7590" s="94"/>
      <c r="AZ7590" s="75"/>
      <c r="BA7590" s="75"/>
    </row>
    <row r="7591" spans="48:53">
      <c r="AV7591" s="203"/>
      <c r="AW7591" s="75"/>
      <c r="AX7591" s="75"/>
      <c r="AY7591" s="94"/>
      <c r="AZ7591" s="75"/>
      <c r="BA7591" s="75"/>
    </row>
    <row r="7592" spans="48:53">
      <c r="AV7592" s="203"/>
      <c r="AW7592" s="75"/>
      <c r="AX7592" s="75"/>
      <c r="AY7592" s="94"/>
      <c r="AZ7592" s="75"/>
      <c r="BA7592" s="75"/>
    </row>
    <row r="7593" spans="48:53">
      <c r="AV7593" s="203"/>
      <c r="AW7593" s="75"/>
      <c r="AX7593" s="75"/>
      <c r="AY7593" s="94"/>
      <c r="AZ7593" s="75"/>
      <c r="BA7593" s="75"/>
    </row>
    <row r="7594" spans="48:53">
      <c r="AV7594" s="203"/>
      <c r="AW7594" s="75"/>
      <c r="AX7594" s="75"/>
      <c r="AY7594" s="94"/>
      <c r="AZ7594" s="75"/>
      <c r="BA7594" s="75"/>
    </row>
    <row r="7595" spans="48:53">
      <c r="AV7595" s="203"/>
      <c r="AW7595" s="75"/>
      <c r="AX7595" s="75"/>
      <c r="AY7595" s="94"/>
      <c r="AZ7595" s="75"/>
      <c r="BA7595" s="75"/>
    </row>
    <row r="7596" spans="48:53">
      <c r="AV7596" s="203"/>
      <c r="AW7596" s="75"/>
      <c r="AX7596" s="75"/>
      <c r="AY7596" s="94"/>
      <c r="AZ7596" s="75"/>
      <c r="BA7596" s="75"/>
    </row>
    <row r="7597" spans="48:53">
      <c r="AV7597" s="203"/>
      <c r="AW7597" s="75"/>
      <c r="AX7597" s="75"/>
      <c r="AY7597" s="94"/>
      <c r="AZ7597" s="75"/>
      <c r="BA7597" s="75"/>
    </row>
    <row r="7598" spans="48:53">
      <c r="AV7598" s="203"/>
      <c r="AW7598" s="75"/>
      <c r="AX7598" s="75"/>
      <c r="AY7598" s="94"/>
      <c r="AZ7598" s="75"/>
      <c r="BA7598" s="75"/>
    </row>
    <row r="7599" spans="48:53">
      <c r="AV7599" s="203"/>
      <c r="AW7599" s="75"/>
      <c r="AX7599" s="75"/>
      <c r="AY7599" s="94"/>
      <c r="AZ7599" s="75"/>
      <c r="BA7599" s="75"/>
    </row>
    <row r="7600" spans="48:53">
      <c r="AV7600" s="203"/>
      <c r="AW7600" s="75"/>
      <c r="AX7600" s="75"/>
      <c r="AY7600" s="94"/>
      <c r="AZ7600" s="75"/>
      <c r="BA7600" s="75"/>
    </row>
    <row r="7601" spans="48:53">
      <c r="AV7601" s="203"/>
      <c r="AW7601" s="75"/>
      <c r="AX7601" s="75"/>
      <c r="AY7601" s="94"/>
      <c r="AZ7601" s="75"/>
      <c r="BA7601" s="75"/>
    </row>
    <row r="7602" spans="48:53">
      <c r="AV7602" s="203"/>
      <c r="AW7602" s="75"/>
      <c r="AX7602" s="75"/>
      <c r="AY7602" s="94"/>
      <c r="AZ7602" s="75"/>
      <c r="BA7602" s="75"/>
    </row>
    <row r="7603" spans="48:53">
      <c r="AV7603" s="203"/>
      <c r="AW7603" s="75"/>
      <c r="AX7603" s="75"/>
      <c r="AY7603" s="94"/>
      <c r="AZ7603" s="75"/>
      <c r="BA7603" s="75"/>
    </row>
    <row r="7604" spans="48:53">
      <c r="AV7604" s="203"/>
      <c r="AW7604" s="75"/>
      <c r="AX7604" s="75"/>
      <c r="AY7604" s="94"/>
      <c r="AZ7604" s="75"/>
      <c r="BA7604" s="75"/>
    </row>
    <row r="7605" spans="48:53">
      <c r="AV7605" s="203"/>
      <c r="AW7605" s="75"/>
      <c r="AX7605" s="75"/>
      <c r="AY7605" s="94"/>
      <c r="AZ7605" s="75"/>
      <c r="BA7605" s="75"/>
    </row>
    <row r="7606" spans="48:53">
      <c r="AV7606" s="203"/>
      <c r="AW7606" s="75"/>
      <c r="AX7606" s="75"/>
      <c r="AY7606" s="94"/>
      <c r="AZ7606" s="75"/>
      <c r="BA7606" s="75"/>
    </row>
    <row r="7607" spans="48:53">
      <c r="AV7607" s="203"/>
      <c r="AW7607" s="75"/>
      <c r="AX7607" s="75"/>
      <c r="AY7607" s="94"/>
      <c r="AZ7607" s="75"/>
      <c r="BA7607" s="75"/>
    </row>
    <row r="7608" spans="48:53">
      <c r="AV7608" s="203"/>
      <c r="AW7608" s="75"/>
      <c r="AX7608" s="75"/>
      <c r="AY7608" s="94"/>
      <c r="AZ7608" s="75"/>
      <c r="BA7608" s="75"/>
    </row>
    <row r="7609" spans="48:53">
      <c r="AV7609" s="203"/>
      <c r="AW7609" s="75"/>
      <c r="AX7609" s="75"/>
      <c r="AY7609" s="94"/>
      <c r="AZ7609" s="75"/>
      <c r="BA7609" s="75"/>
    </row>
    <row r="7610" spans="48:53">
      <c r="AV7610" s="203"/>
      <c r="AW7610" s="75"/>
      <c r="AX7610" s="75"/>
      <c r="AY7610" s="94"/>
      <c r="AZ7610" s="75"/>
      <c r="BA7610" s="75"/>
    </row>
    <row r="7611" spans="48:53">
      <c r="AV7611" s="203"/>
      <c r="AW7611" s="75"/>
      <c r="AX7611" s="75"/>
      <c r="AY7611" s="94"/>
      <c r="AZ7611" s="75"/>
      <c r="BA7611" s="75"/>
    </row>
    <row r="7612" spans="48:53">
      <c r="AV7612" s="203"/>
      <c r="AW7612" s="75"/>
      <c r="AX7612" s="75"/>
      <c r="AY7612" s="94"/>
      <c r="AZ7612" s="75"/>
      <c r="BA7612" s="75"/>
    </row>
    <row r="7613" spans="48:53">
      <c r="AV7613" s="203"/>
      <c r="AW7613" s="75"/>
      <c r="AX7613" s="75"/>
      <c r="AY7613" s="94"/>
      <c r="AZ7613" s="75"/>
      <c r="BA7613" s="75"/>
    </row>
    <row r="7614" spans="48:53">
      <c r="AV7614" s="203"/>
      <c r="AW7614" s="75"/>
      <c r="AX7614" s="75"/>
      <c r="AY7614" s="94"/>
      <c r="AZ7614" s="75"/>
      <c r="BA7614" s="75"/>
    </row>
    <row r="7615" spans="48:53">
      <c r="AV7615" s="203"/>
      <c r="AW7615" s="75"/>
      <c r="AX7615" s="75"/>
      <c r="AY7615" s="94"/>
      <c r="AZ7615" s="75"/>
      <c r="BA7615" s="75"/>
    </row>
    <row r="7616" spans="48:53">
      <c r="AV7616" s="203"/>
      <c r="AW7616" s="75"/>
      <c r="AX7616" s="75"/>
      <c r="AY7616" s="94"/>
      <c r="AZ7616" s="75"/>
      <c r="BA7616" s="75"/>
    </row>
    <row r="7617" spans="48:53">
      <c r="AV7617" s="203"/>
      <c r="AW7617" s="75"/>
      <c r="AX7617" s="75"/>
      <c r="AY7617" s="94"/>
      <c r="AZ7617" s="75"/>
      <c r="BA7617" s="75"/>
    </row>
    <row r="7618" spans="48:53">
      <c r="AV7618" s="203"/>
      <c r="AW7618" s="75"/>
      <c r="AX7618" s="75"/>
      <c r="AY7618" s="94"/>
      <c r="AZ7618" s="75"/>
      <c r="BA7618" s="75"/>
    </row>
    <row r="7619" spans="48:53">
      <c r="AV7619" s="203"/>
      <c r="AW7619" s="75"/>
      <c r="AX7619" s="75"/>
      <c r="AY7619" s="94"/>
      <c r="AZ7619" s="75"/>
      <c r="BA7619" s="75"/>
    </row>
    <row r="7620" spans="48:53">
      <c r="AV7620" s="203"/>
      <c r="AW7620" s="75"/>
      <c r="AX7620" s="75"/>
      <c r="AY7620" s="94"/>
      <c r="AZ7620" s="75"/>
      <c r="BA7620" s="75"/>
    </row>
    <row r="7621" spans="48:53">
      <c r="AV7621" s="203"/>
      <c r="AW7621" s="75"/>
      <c r="AX7621" s="75"/>
      <c r="AY7621" s="94"/>
      <c r="AZ7621" s="75"/>
      <c r="BA7621" s="75"/>
    </row>
    <row r="7622" spans="48:53">
      <c r="AV7622" s="203"/>
      <c r="AW7622" s="75"/>
      <c r="AX7622" s="75"/>
      <c r="AY7622" s="94"/>
      <c r="AZ7622" s="75"/>
      <c r="BA7622" s="75"/>
    </row>
    <row r="7623" spans="48:53">
      <c r="AV7623" s="203"/>
      <c r="AW7623" s="75"/>
      <c r="AX7623" s="75"/>
      <c r="AY7623" s="94"/>
      <c r="AZ7623" s="75"/>
      <c r="BA7623" s="75"/>
    </row>
    <row r="7624" spans="48:53">
      <c r="AV7624" s="203"/>
      <c r="AW7624" s="75"/>
      <c r="AX7624" s="75"/>
      <c r="AY7624" s="94"/>
      <c r="AZ7624" s="75"/>
      <c r="BA7624" s="75"/>
    </row>
    <row r="7625" spans="48:53">
      <c r="AV7625" s="203"/>
      <c r="AW7625" s="75"/>
      <c r="AX7625" s="75"/>
      <c r="AY7625" s="94"/>
      <c r="AZ7625" s="75"/>
      <c r="BA7625" s="75"/>
    </row>
    <row r="7626" spans="48:53">
      <c r="AV7626" s="203"/>
      <c r="AW7626" s="75"/>
      <c r="AX7626" s="75"/>
      <c r="AY7626" s="94"/>
      <c r="AZ7626" s="75"/>
      <c r="BA7626" s="75"/>
    </row>
    <row r="7627" spans="48:53">
      <c r="AV7627" s="203"/>
      <c r="AW7627" s="75"/>
      <c r="AX7627" s="75"/>
      <c r="AY7627" s="94"/>
      <c r="AZ7627" s="75"/>
      <c r="BA7627" s="75"/>
    </row>
    <row r="7628" spans="48:53">
      <c r="AV7628" s="203"/>
      <c r="AW7628" s="75"/>
      <c r="AX7628" s="75"/>
      <c r="AY7628" s="94"/>
      <c r="AZ7628" s="75"/>
      <c r="BA7628" s="75"/>
    </row>
    <row r="7629" spans="48:53">
      <c r="AV7629" s="203"/>
      <c r="AW7629" s="75"/>
      <c r="AX7629" s="75"/>
      <c r="AY7629" s="94"/>
      <c r="AZ7629" s="75"/>
      <c r="BA7629" s="75"/>
    </row>
    <row r="7630" spans="48:53">
      <c r="AV7630" s="203"/>
      <c r="AW7630" s="75"/>
      <c r="AX7630" s="75"/>
      <c r="AY7630" s="94"/>
      <c r="AZ7630" s="75"/>
      <c r="BA7630" s="75"/>
    </row>
    <row r="7631" spans="48:53">
      <c r="AV7631" s="203"/>
      <c r="AW7631" s="75"/>
      <c r="AX7631" s="75"/>
      <c r="AY7631" s="94"/>
      <c r="AZ7631" s="75"/>
      <c r="BA7631" s="75"/>
    </row>
    <row r="7632" spans="48:53">
      <c r="AV7632" s="203"/>
      <c r="AW7632" s="75"/>
      <c r="AX7632" s="75"/>
      <c r="AY7632" s="94"/>
      <c r="AZ7632" s="75"/>
      <c r="BA7632" s="75"/>
    </row>
    <row r="7633" spans="48:53">
      <c r="AV7633" s="203"/>
      <c r="AW7633" s="75"/>
      <c r="AX7633" s="75"/>
      <c r="AY7633" s="94"/>
      <c r="AZ7633" s="75"/>
      <c r="BA7633" s="75"/>
    </row>
    <row r="7634" spans="48:53">
      <c r="AV7634" s="203"/>
      <c r="AW7634" s="75"/>
      <c r="AX7634" s="75"/>
      <c r="AY7634" s="94"/>
      <c r="AZ7634" s="75"/>
      <c r="BA7634" s="75"/>
    </row>
    <row r="7635" spans="48:53">
      <c r="AV7635" s="203"/>
      <c r="AW7635" s="75"/>
      <c r="AX7635" s="75"/>
      <c r="AY7635" s="94"/>
      <c r="AZ7635" s="75"/>
      <c r="BA7635" s="75"/>
    </row>
    <row r="7636" spans="48:53">
      <c r="AV7636" s="203"/>
      <c r="AW7636" s="75"/>
      <c r="AX7636" s="75"/>
      <c r="AY7636" s="94"/>
      <c r="AZ7636" s="75"/>
      <c r="BA7636" s="75"/>
    </row>
    <row r="7637" spans="48:53">
      <c r="AV7637" s="203"/>
      <c r="AW7637" s="75"/>
      <c r="AX7637" s="75"/>
      <c r="AY7637" s="94"/>
      <c r="AZ7637" s="75"/>
      <c r="BA7637" s="75"/>
    </row>
    <row r="7638" spans="48:53">
      <c r="AV7638" s="203"/>
      <c r="AW7638" s="75"/>
      <c r="AX7638" s="75"/>
      <c r="AY7638" s="94"/>
      <c r="AZ7638" s="75"/>
      <c r="BA7638" s="75"/>
    </row>
    <row r="7639" spans="48:53">
      <c r="AV7639" s="203"/>
      <c r="AW7639" s="75"/>
      <c r="AX7639" s="75"/>
      <c r="AY7639" s="94"/>
      <c r="AZ7639" s="75"/>
      <c r="BA7639" s="75"/>
    </row>
    <row r="7640" spans="48:53">
      <c r="AV7640" s="203"/>
      <c r="AW7640" s="75"/>
      <c r="AX7640" s="75"/>
      <c r="AY7640" s="94"/>
      <c r="AZ7640" s="75"/>
      <c r="BA7640" s="75"/>
    </row>
    <row r="7641" spans="48:53">
      <c r="AV7641" s="203"/>
      <c r="AW7641" s="75"/>
      <c r="AX7641" s="75"/>
      <c r="AY7641" s="94"/>
      <c r="AZ7641" s="75"/>
      <c r="BA7641" s="75"/>
    </row>
    <row r="7642" spans="48:53">
      <c r="AV7642" s="203"/>
      <c r="AW7642" s="75"/>
      <c r="AX7642" s="75"/>
      <c r="AY7642" s="94"/>
      <c r="AZ7642" s="75"/>
      <c r="BA7642" s="75"/>
    </row>
    <row r="7643" spans="48:53">
      <c r="AV7643" s="203"/>
      <c r="AW7643" s="75"/>
      <c r="AX7643" s="75"/>
      <c r="AY7643" s="94"/>
      <c r="AZ7643" s="75"/>
      <c r="BA7643" s="75"/>
    </row>
    <row r="7644" spans="48:53">
      <c r="AV7644" s="203"/>
      <c r="AW7644" s="75"/>
      <c r="AX7644" s="75"/>
      <c r="AY7644" s="94"/>
      <c r="AZ7644" s="75"/>
      <c r="BA7644" s="75"/>
    </row>
    <row r="7645" spans="48:53">
      <c r="AV7645" s="203"/>
      <c r="AW7645" s="75"/>
      <c r="AX7645" s="75"/>
      <c r="AY7645" s="94"/>
      <c r="AZ7645" s="75"/>
      <c r="BA7645" s="75"/>
    </row>
    <row r="7646" spans="48:53">
      <c r="AV7646" s="203"/>
      <c r="AW7646" s="75"/>
      <c r="AX7646" s="75"/>
      <c r="AY7646" s="94"/>
      <c r="AZ7646" s="75"/>
      <c r="BA7646" s="75"/>
    </row>
    <row r="7647" spans="48:53">
      <c r="AV7647" s="203"/>
      <c r="AW7647" s="75"/>
      <c r="AX7647" s="75"/>
      <c r="AY7647" s="94"/>
      <c r="AZ7647" s="75"/>
      <c r="BA7647" s="75"/>
    </row>
    <row r="7648" spans="48:53">
      <c r="AV7648" s="203"/>
      <c r="AW7648" s="75"/>
      <c r="AX7648" s="75"/>
      <c r="AY7648" s="94"/>
      <c r="AZ7648" s="75"/>
      <c r="BA7648" s="75"/>
    </row>
    <row r="7649" spans="48:53">
      <c r="AV7649" s="203"/>
      <c r="AW7649" s="75"/>
      <c r="AX7649" s="75"/>
      <c r="AY7649" s="94"/>
      <c r="AZ7649" s="75"/>
      <c r="BA7649" s="75"/>
    </row>
    <row r="7650" spans="48:53">
      <c r="AV7650" s="203"/>
      <c r="AW7650" s="75"/>
      <c r="AX7650" s="75"/>
      <c r="AY7650" s="94"/>
      <c r="AZ7650" s="75"/>
      <c r="BA7650" s="75"/>
    </row>
    <row r="7651" spans="48:53">
      <c r="AV7651" s="203"/>
      <c r="AW7651" s="75"/>
      <c r="AX7651" s="75"/>
      <c r="AY7651" s="94"/>
      <c r="AZ7651" s="75"/>
      <c r="BA7651" s="75"/>
    </row>
    <row r="7652" spans="48:53">
      <c r="AV7652" s="203"/>
      <c r="AW7652" s="75"/>
      <c r="AX7652" s="75"/>
      <c r="AY7652" s="94"/>
      <c r="AZ7652" s="75"/>
      <c r="BA7652" s="75"/>
    </row>
    <row r="7653" spans="48:53">
      <c r="AV7653" s="203"/>
      <c r="AW7653" s="75"/>
      <c r="AX7653" s="75"/>
      <c r="AY7653" s="94"/>
      <c r="AZ7653" s="75"/>
      <c r="BA7653" s="75"/>
    </row>
    <row r="7654" spans="48:53">
      <c r="AV7654" s="203"/>
      <c r="AW7654" s="75"/>
      <c r="AX7654" s="75"/>
      <c r="AY7654" s="94"/>
      <c r="AZ7654" s="75"/>
      <c r="BA7654" s="75"/>
    </row>
    <row r="7655" spans="48:53">
      <c r="AV7655" s="203"/>
      <c r="AW7655" s="75"/>
      <c r="AX7655" s="75"/>
      <c r="AY7655" s="94"/>
      <c r="AZ7655" s="75"/>
      <c r="BA7655" s="75"/>
    </row>
    <row r="7656" spans="48:53">
      <c r="AV7656" s="203"/>
      <c r="AW7656" s="75"/>
      <c r="AX7656" s="75"/>
      <c r="AY7656" s="94"/>
      <c r="AZ7656" s="75"/>
      <c r="BA7656" s="75"/>
    </row>
    <row r="7657" spans="48:53">
      <c r="AV7657" s="203"/>
      <c r="AW7657" s="75"/>
      <c r="AX7657" s="75"/>
      <c r="AY7657" s="94"/>
      <c r="AZ7657" s="75"/>
      <c r="BA7657" s="75"/>
    </row>
    <row r="7658" spans="48:53">
      <c r="AV7658" s="203"/>
      <c r="AW7658" s="75"/>
      <c r="AX7658" s="75"/>
      <c r="AY7658" s="94"/>
      <c r="AZ7658" s="75"/>
      <c r="BA7658" s="75"/>
    </row>
    <row r="7659" spans="48:53">
      <c r="AV7659" s="203"/>
      <c r="AW7659" s="75"/>
      <c r="AX7659" s="75"/>
      <c r="AY7659" s="94"/>
      <c r="AZ7659" s="75"/>
      <c r="BA7659" s="75"/>
    </row>
    <row r="7660" spans="48:53">
      <c r="AV7660" s="203"/>
      <c r="AW7660" s="75"/>
      <c r="AX7660" s="75"/>
      <c r="AY7660" s="94"/>
      <c r="AZ7660" s="75"/>
      <c r="BA7660" s="75"/>
    </row>
    <row r="7661" spans="48:53">
      <c r="AV7661" s="203"/>
      <c r="AW7661" s="75"/>
      <c r="AX7661" s="75"/>
      <c r="AY7661" s="94"/>
      <c r="AZ7661" s="75"/>
      <c r="BA7661" s="75"/>
    </row>
    <row r="7662" spans="48:53">
      <c r="AV7662" s="203"/>
      <c r="AW7662" s="75"/>
      <c r="AX7662" s="75"/>
      <c r="AY7662" s="94"/>
      <c r="AZ7662" s="75"/>
      <c r="BA7662" s="75"/>
    </row>
    <row r="7663" spans="48:53">
      <c r="AV7663" s="203"/>
      <c r="AW7663" s="75"/>
      <c r="AX7663" s="75"/>
      <c r="AY7663" s="94"/>
      <c r="AZ7663" s="75"/>
      <c r="BA7663" s="75"/>
    </row>
    <row r="7664" spans="48:53">
      <c r="AV7664" s="203"/>
      <c r="AW7664" s="75"/>
      <c r="AX7664" s="75"/>
      <c r="AY7664" s="94"/>
      <c r="AZ7664" s="75"/>
      <c r="BA7664" s="75"/>
    </row>
    <row r="7665" spans="48:53">
      <c r="AV7665" s="203"/>
      <c r="AW7665" s="75"/>
      <c r="AX7665" s="75"/>
      <c r="AY7665" s="94"/>
      <c r="AZ7665" s="75"/>
      <c r="BA7665" s="75"/>
    </row>
    <row r="7666" spans="48:53">
      <c r="AV7666" s="203"/>
      <c r="AW7666" s="75"/>
      <c r="AX7666" s="75"/>
      <c r="AY7666" s="94"/>
      <c r="AZ7666" s="75"/>
      <c r="BA7666" s="75"/>
    </row>
    <row r="7667" spans="48:53">
      <c r="AV7667" s="203"/>
      <c r="AW7667" s="75"/>
      <c r="AX7667" s="75"/>
      <c r="AY7667" s="94"/>
      <c r="AZ7667" s="75"/>
      <c r="BA7667" s="75"/>
    </row>
    <row r="7668" spans="48:53">
      <c r="AV7668" s="203"/>
      <c r="AW7668" s="75"/>
      <c r="AX7668" s="75"/>
      <c r="AY7668" s="94"/>
      <c r="AZ7668" s="75"/>
      <c r="BA7668" s="75"/>
    </row>
    <row r="7669" spans="48:53">
      <c r="AV7669" s="203"/>
      <c r="AW7669" s="75"/>
      <c r="AX7669" s="75"/>
      <c r="AY7669" s="94"/>
      <c r="AZ7669" s="75"/>
      <c r="BA7669" s="75"/>
    </row>
    <row r="7670" spans="48:53">
      <c r="AV7670" s="203"/>
      <c r="AW7670" s="75"/>
      <c r="AX7670" s="75"/>
      <c r="AY7670" s="94"/>
      <c r="AZ7670" s="75"/>
      <c r="BA7670" s="75"/>
    </row>
    <row r="7671" spans="48:53">
      <c r="AV7671" s="203"/>
      <c r="AW7671" s="75"/>
      <c r="AX7671" s="75"/>
      <c r="AY7671" s="94"/>
      <c r="AZ7671" s="75"/>
      <c r="BA7671" s="75"/>
    </row>
    <row r="7672" spans="48:53">
      <c r="AV7672" s="203"/>
      <c r="AW7672" s="75"/>
      <c r="AX7672" s="75"/>
      <c r="AY7672" s="94"/>
      <c r="AZ7672" s="75"/>
      <c r="BA7672" s="75"/>
    </row>
    <row r="7673" spans="48:53">
      <c r="AV7673" s="203"/>
      <c r="AW7673" s="75"/>
      <c r="AX7673" s="75"/>
      <c r="AY7673" s="94"/>
      <c r="AZ7673" s="75"/>
      <c r="BA7673" s="75"/>
    </row>
    <row r="7674" spans="48:53">
      <c r="AV7674" s="203"/>
      <c r="AW7674" s="75"/>
      <c r="AX7674" s="75"/>
      <c r="AY7674" s="94"/>
      <c r="AZ7674" s="75"/>
      <c r="BA7674" s="75"/>
    </row>
    <row r="7675" spans="48:53">
      <c r="AV7675" s="203"/>
      <c r="AW7675" s="75"/>
      <c r="AX7675" s="75"/>
      <c r="AY7675" s="94"/>
      <c r="AZ7675" s="75"/>
      <c r="BA7675" s="75"/>
    </row>
    <row r="7676" spans="48:53">
      <c r="AV7676" s="203"/>
      <c r="AW7676" s="75"/>
      <c r="AX7676" s="75"/>
      <c r="AY7676" s="94"/>
      <c r="AZ7676" s="75"/>
      <c r="BA7676" s="75"/>
    </row>
    <row r="7677" spans="48:53">
      <c r="AV7677" s="203"/>
      <c r="AW7677" s="75"/>
      <c r="AX7677" s="75"/>
      <c r="AY7677" s="94"/>
      <c r="AZ7677" s="75"/>
      <c r="BA7677" s="75"/>
    </row>
    <row r="7678" spans="48:53">
      <c r="AV7678" s="203"/>
      <c r="AW7678" s="75"/>
      <c r="AX7678" s="75"/>
      <c r="AY7678" s="94"/>
      <c r="AZ7678" s="75"/>
      <c r="BA7678" s="75"/>
    </row>
    <row r="7679" spans="48:53">
      <c r="AV7679" s="203"/>
      <c r="AW7679" s="75"/>
      <c r="AX7679" s="75"/>
      <c r="AY7679" s="94"/>
      <c r="AZ7679" s="75"/>
      <c r="BA7679" s="75"/>
    </row>
    <row r="7680" spans="48:53">
      <c r="AV7680" s="203"/>
      <c r="AW7680" s="75"/>
      <c r="AX7680" s="75"/>
      <c r="AY7680" s="94"/>
      <c r="AZ7680" s="75"/>
      <c r="BA7680" s="75"/>
    </row>
    <row r="7681" spans="48:53">
      <c r="AV7681" s="203"/>
      <c r="AW7681" s="75"/>
      <c r="AX7681" s="75"/>
      <c r="AY7681" s="94"/>
      <c r="AZ7681" s="75"/>
      <c r="BA7681" s="75"/>
    </row>
    <row r="7682" spans="48:53">
      <c r="AV7682" s="203"/>
      <c r="AW7682" s="75"/>
      <c r="AX7682" s="75"/>
      <c r="AY7682" s="94"/>
      <c r="AZ7682" s="75"/>
      <c r="BA7682" s="75"/>
    </row>
    <row r="7683" spans="48:53">
      <c r="AV7683" s="203"/>
      <c r="AW7683" s="75"/>
      <c r="AX7683" s="75"/>
      <c r="AY7683" s="94"/>
      <c r="AZ7683" s="75"/>
      <c r="BA7683" s="75"/>
    </row>
    <row r="7684" spans="48:53">
      <c r="AV7684" s="203"/>
      <c r="AW7684" s="75"/>
      <c r="AX7684" s="75"/>
      <c r="AY7684" s="94"/>
      <c r="AZ7684" s="75"/>
      <c r="BA7684" s="75"/>
    </row>
    <row r="7685" spans="48:53">
      <c r="AV7685" s="203"/>
      <c r="AW7685" s="75"/>
      <c r="AX7685" s="75"/>
      <c r="AY7685" s="94"/>
      <c r="AZ7685" s="75"/>
      <c r="BA7685" s="75"/>
    </row>
    <row r="7686" spans="48:53">
      <c r="AV7686" s="203"/>
      <c r="AW7686" s="75"/>
      <c r="AX7686" s="75"/>
      <c r="AY7686" s="94"/>
      <c r="AZ7686" s="75"/>
      <c r="BA7686" s="75"/>
    </row>
    <row r="7687" spans="48:53">
      <c r="AV7687" s="203"/>
      <c r="AW7687" s="75"/>
      <c r="AX7687" s="75"/>
      <c r="AY7687" s="94"/>
      <c r="AZ7687" s="75"/>
      <c r="BA7687" s="75"/>
    </row>
    <row r="7688" spans="48:53">
      <c r="AV7688" s="203"/>
      <c r="AW7688" s="75"/>
      <c r="AX7688" s="75"/>
      <c r="AY7688" s="94"/>
      <c r="AZ7688" s="75"/>
      <c r="BA7688" s="75"/>
    </row>
    <row r="7689" spans="48:53">
      <c r="AV7689" s="203"/>
      <c r="AW7689" s="75"/>
      <c r="AX7689" s="75"/>
      <c r="AY7689" s="94"/>
      <c r="AZ7689" s="75"/>
      <c r="BA7689" s="75"/>
    </row>
    <row r="7690" spans="48:53">
      <c r="AV7690" s="203"/>
      <c r="AW7690" s="75"/>
      <c r="AX7690" s="75"/>
      <c r="AY7690" s="94"/>
      <c r="AZ7690" s="75"/>
      <c r="BA7690" s="75"/>
    </row>
    <row r="7691" spans="48:53">
      <c r="AV7691" s="203"/>
      <c r="AW7691" s="75"/>
      <c r="AX7691" s="75"/>
      <c r="AY7691" s="94"/>
      <c r="AZ7691" s="75"/>
      <c r="BA7691" s="75"/>
    </row>
    <row r="7692" spans="48:53">
      <c r="AV7692" s="203"/>
      <c r="AW7692" s="75"/>
      <c r="AX7692" s="75"/>
      <c r="AY7692" s="94"/>
      <c r="AZ7692" s="75"/>
      <c r="BA7692" s="75"/>
    </row>
    <row r="7693" spans="48:53">
      <c r="AV7693" s="203"/>
      <c r="AW7693" s="75"/>
      <c r="AX7693" s="75"/>
      <c r="AY7693" s="94"/>
      <c r="AZ7693" s="75"/>
      <c r="BA7693" s="75"/>
    </row>
    <row r="7694" spans="48:53">
      <c r="AV7694" s="203"/>
      <c r="AW7694" s="75"/>
      <c r="AX7694" s="75"/>
      <c r="AY7694" s="94"/>
      <c r="AZ7694" s="75"/>
      <c r="BA7694" s="75"/>
    </row>
    <row r="7695" spans="48:53">
      <c r="AV7695" s="203"/>
      <c r="AW7695" s="75"/>
      <c r="AX7695" s="75"/>
      <c r="AY7695" s="94"/>
      <c r="AZ7695" s="75"/>
      <c r="BA7695" s="75"/>
    </row>
    <row r="7696" spans="48:53">
      <c r="AV7696" s="203"/>
      <c r="AW7696" s="75"/>
      <c r="AX7696" s="75"/>
      <c r="AY7696" s="94"/>
      <c r="AZ7696" s="75"/>
      <c r="BA7696" s="75"/>
    </row>
    <row r="7697" spans="48:53">
      <c r="AV7697" s="203"/>
      <c r="AW7697" s="75"/>
      <c r="AX7697" s="75"/>
      <c r="AY7697" s="94"/>
      <c r="AZ7697" s="75"/>
      <c r="BA7697" s="75"/>
    </row>
    <row r="7698" spans="48:53">
      <c r="AV7698" s="203"/>
      <c r="AW7698" s="75"/>
      <c r="AX7698" s="75"/>
      <c r="AY7698" s="94"/>
      <c r="AZ7698" s="75"/>
      <c r="BA7698" s="75"/>
    </row>
    <row r="7699" spans="48:53">
      <c r="AV7699" s="203"/>
      <c r="AW7699" s="75"/>
      <c r="AX7699" s="75"/>
      <c r="AY7699" s="94"/>
      <c r="AZ7699" s="75"/>
      <c r="BA7699" s="75"/>
    </row>
    <row r="7700" spans="48:53">
      <c r="AV7700" s="203"/>
      <c r="AW7700" s="75"/>
      <c r="AX7700" s="75"/>
      <c r="AY7700" s="94"/>
      <c r="AZ7700" s="75"/>
      <c r="BA7700" s="75"/>
    </row>
    <row r="7701" spans="48:53">
      <c r="AV7701" s="203"/>
      <c r="AW7701" s="75"/>
      <c r="AX7701" s="75"/>
      <c r="AY7701" s="94"/>
      <c r="AZ7701" s="75"/>
      <c r="BA7701" s="75"/>
    </row>
    <row r="7702" spans="48:53">
      <c r="AV7702" s="203"/>
      <c r="AW7702" s="75"/>
      <c r="AX7702" s="75"/>
      <c r="AY7702" s="94"/>
      <c r="AZ7702" s="75"/>
      <c r="BA7702" s="75"/>
    </row>
    <row r="7703" spans="48:53">
      <c r="AV7703" s="203"/>
      <c r="AW7703" s="75"/>
      <c r="AX7703" s="75"/>
      <c r="AY7703" s="94"/>
      <c r="AZ7703" s="75"/>
      <c r="BA7703" s="75"/>
    </row>
    <row r="7704" spans="48:53">
      <c r="AV7704" s="203"/>
      <c r="AW7704" s="75"/>
      <c r="AX7704" s="75"/>
      <c r="AY7704" s="94"/>
      <c r="AZ7704" s="75"/>
      <c r="BA7704" s="75"/>
    </row>
    <row r="7705" spans="48:53">
      <c r="AV7705" s="203"/>
      <c r="AW7705" s="75"/>
      <c r="AX7705" s="75"/>
      <c r="AY7705" s="94"/>
      <c r="AZ7705" s="75"/>
      <c r="BA7705" s="75"/>
    </row>
    <row r="7706" spans="48:53">
      <c r="AV7706" s="203"/>
      <c r="AW7706" s="75"/>
      <c r="AX7706" s="75"/>
      <c r="AY7706" s="94"/>
      <c r="AZ7706" s="75"/>
      <c r="BA7706" s="75"/>
    </row>
    <row r="7707" spans="48:53">
      <c r="AV7707" s="203"/>
      <c r="AW7707" s="75"/>
      <c r="AX7707" s="75"/>
      <c r="AY7707" s="94"/>
      <c r="AZ7707" s="75"/>
      <c r="BA7707" s="75"/>
    </row>
    <row r="7708" spans="48:53">
      <c r="AV7708" s="203"/>
      <c r="AW7708" s="75"/>
      <c r="AX7708" s="75"/>
      <c r="AY7708" s="94"/>
      <c r="AZ7708" s="75"/>
      <c r="BA7708" s="75"/>
    </row>
    <row r="7709" spans="48:53">
      <c r="AV7709" s="203"/>
      <c r="AW7709" s="75"/>
      <c r="AX7709" s="75"/>
      <c r="AY7709" s="94"/>
      <c r="AZ7709" s="75"/>
      <c r="BA7709" s="75"/>
    </row>
    <row r="7710" spans="48:53">
      <c r="AV7710" s="203"/>
      <c r="AW7710" s="75"/>
      <c r="AX7710" s="75"/>
      <c r="AY7710" s="94"/>
      <c r="AZ7710" s="75"/>
      <c r="BA7710" s="75"/>
    </row>
    <row r="7711" spans="48:53">
      <c r="AV7711" s="203"/>
      <c r="AW7711" s="75"/>
      <c r="AX7711" s="75"/>
      <c r="AY7711" s="94"/>
      <c r="AZ7711" s="75"/>
      <c r="BA7711" s="75"/>
    </row>
    <row r="7712" spans="48:53">
      <c r="AV7712" s="203"/>
      <c r="AW7712" s="75"/>
      <c r="AX7712" s="75"/>
      <c r="AY7712" s="94"/>
      <c r="AZ7712" s="75"/>
      <c r="BA7712" s="75"/>
    </row>
    <row r="7713" spans="48:53">
      <c r="AV7713" s="203"/>
      <c r="AW7713" s="75"/>
      <c r="AX7713" s="75"/>
      <c r="AY7713" s="94"/>
      <c r="AZ7713" s="75"/>
      <c r="BA7713" s="75"/>
    </row>
    <row r="7714" spans="48:53">
      <c r="AV7714" s="203"/>
      <c r="AW7714" s="75"/>
      <c r="AX7714" s="75"/>
      <c r="AY7714" s="94"/>
      <c r="AZ7714" s="75"/>
      <c r="BA7714" s="75"/>
    </row>
    <row r="7715" spans="48:53">
      <c r="AV7715" s="203"/>
      <c r="AW7715" s="75"/>
      <c r="AX7715" s="75"/>
      <c r="AY7715" s="94"/>
      <c r="AZ7715" s="75"/>
      <c r="BA7715" s="75"/>
    </row>
    <row r="7716" spans="48:53">
      <c r="AV7716" s="203"/>
      <c r="AW7716" s="75"/>
      <c r="AX7716" s="75"/>
      <c r="AY7716" s="94"/>
      <c r="AZ7716" s="75"/>
      <c r="BA7716" s="75"/>
    </row>
    <row r="7717" spans="48:53">
      <c r="AV7717" s="203"/>
      <c r="AW7717" s="75"/>
      <c r="AX7717" s="75"/>
      <c r="AY7717" s="94"/>
      <c r="AZ7717" s="75"/>
      <c r="BA7717" s="75"/>
    </row>
    <row r="7718" spans="48:53">
      <c r="AV7718" s="203"/>
      <c r="AW7718" s="75"/>
      <c r="AX7718" s="75"/>
      <c r="AY7718" s="94"/>
      <c r="AZ7718" s="75"/>
      <c r="BA7718" s="75"/>
    </row>
    <row r="7719" spans="48:53">
      <c r="AV7719" s="203"/>
      <c r="AW7719" s="75"/>
      <c r="AX7719" s="75"/>
      <c r="AY7719" s="94"/>
      <c r="AZ7719" s="75"/>
      <c r="BA7719" s="75"/>
    </row>
    <row r="7720" spans="48:53">
      <c r="AV7720" s="203"/>
      <c r="AW7720" s="75"/>
      <c r="AX7720" s="75"/>
      <c r="AY7720" s="94"/>
      <c r="AZ7720" s="75"/>
      <c r="BA7720" s="75"/>
    </row>
    <row r="7721" spans="48:53">
      <c r="AV7721" s="203"/>
      <c r="AW7721" s="75"/>
      <c r="AX7721" s="75"/>
      <c r="AY7721" s="94"/>
      <c r="AZ7721" s="75"/>
      <c r="BA7721" s="75"/>
    </row>
    <row r="7722" spans="48:53">
      <c r="AV7722" s="203"/>
      <c r="AW7722" s="75"/>
      <c r="AX7722" s="75"/>
      <c r="AY7722" s="94"/>
      <c r="AZ7722" s="75"/>
      <c r="BA7722" s="75"/>
    </row>
    <row r="7723" spans="48:53">
      <c r="AV7723" s="203"/>
      <c r="AW7723" s="75"/>
      <c r="AX7723" s="75"/>
      <c r="AY7723" s="94"/>
      <c r="AZ7723" s="75"/>
      <c r="BA7723" s="75"/>
    </row>
    <row r="7724" spans="48:53">
      <c r="AV7724" s="203"/>
      <c r="AW7724" s="75"/>
      <c r="AX7724" s="75"/>
      <c r="AY7724" s="94"/>
      <c r="AZ7724" s="75"/>
      <c r="BA7724" s="75"/>
    </row>
    <row r="7725" spans="48:53">
      <c r="AV7725" s="203"/>
      <c r="AW7725" s="75"/>
      <c r="AX7725" s="75"/>
      <c r="AY7725" s="94"/>
      <c r="AZ7725" s="75"/>
      <c r="BA7725" s="75"/>
    </row>
    <row r="7726" spans="48:53">
      <c r="AV7726" s="203"/>
      <c r="AW7726" s="75"/>
      <c r="AX7726" s="75"/>
      <c r="AY7726" s="94"/>
      <c r="AZ7726" s="75"/>
      <c r="BA7726" s="75"/>
    </row>
    <row r="7727" spans="48:53">
      <c r="AV7727" s="203"/>
      <c r="AW7727" s="75"/>
      <c r="AX7727" s="75"/>
      <c r="AY7727" s="94"/>
      <c r="AZ7727" s="75"/>
      <c r="BA7727" s="75"/>
    </row>
    <row r="7728" spans="48:53">
      <c r="AV7728" s="203"/>
      <c r="AW7728" s="75"/>
      <c r="AX7728" s="75"/>
      <c r="AY7728" s="94"/>
      <c r="AZ7728" s="75"/>
      <c r="BA7728" s="75"/>
    </row>
    <row r="7729" spans="48:53">
      <c r="AV7729" s="203"/>
      <c r="AW7729" s="75"/>
      <c r="AX7729" s="75"/>
      <c r="AY7729" s="94"/>
      <c r="AZ7729" s="75"/>
      <c r="BA7729" s="75"/>
    </row>
    <row r="7730" spans="48:53">
      <c r="AV7730" s="203"/>
      <c r="AW7730" s="75"/>
      <c r="AX7730" s="75"/>
      <c r="AY7730" s="94"/>
      <c r="AZ7730" s="75"/>
      <c r="BA7730" s="75"/>
    </row>
    <row r="7731" spans="48:53">
      <c r="AV7731" s="203"/>
      <c r="AW7731" s="75"/>
      <c r="AX7731" s="75"/>
      <c r="AY7731" s="94"/>
      <c r="AZ7731" s="75"/>
      <c r="BA7731" s="75"/>
    </row>
    <row r="7732" spans="48:53">
      <c r="AV7732" s="203"/>
      <c r="AW7732" s="75"/>
      <c r="AX7732" s="75"/>
      <c r="AY7732" s="94"/>
      <c r="AZ7732" s="75"/>
      <c r="BA7732" s="75"/>
    </row>
    <row r="7733" spans="48:53">
      <c r="AV7733" s="203"/>
      <c r="AW7733" s="75"/>
      <c r="AX7733" s="75"/>
      <c r="AY7733" s="94"/>
      <c r="AZ7733" s="75"/>
      <c r="BA7733" s="75"/>
    </row>
    <row r="7734" spans="48:53">
      <c r="AV7734" s="203"/>
      <c r="AW7734" s="75"/>
      <c r="AX7734" s="75"/>
      <c r="AY7734" s="94"/>
      <c r="AZ7734" s="75"/>
      <c r="BA7734" s="75"/>
    </row>
    <row r="7735" spans="48:53">
      <c r="AV7735" s="203"/>
      <c r="AW7735" s="75"/>
      <c r="AX7735" s="75"/>
      <c r="AY7735" s="94"/>
      <c r="AZ7735" s="75"/>
      <c r="BA7735" s="75"/>
    </row>
    <row r="7736" spans="48:53">
      <c r="AV7736" s="203"/>
      <c r="AW7736" s="75"/>
      <c r="AX7736" s="75"/>
      <c r="AY7736" s="94"/>
      <c r="AZ7736" s="75"/>
      <c r="BA7736" s="75"/>
    </row>
    <row r="7737" spans="48:53">
      <c r="AV7737" s="203"/>
      <c r="AW7737" s="75"/>
      <c r="AX7737" s="75"/>
      <c r="AY7737" s="94"/>
      <c r="AZ7737" s="75"/>
      <c r="BA7737" s="75"/>
    </row>
    <row r="7738" spans="48:53">
      <c r="AV7738" s="203"/>
      <c r="AW7738" s="75"/>
      <c r="AX7738" s="75"/>
      <c r="AY7738" s="94"/>
      <c r="AZ7738" s="75"/>
      <c r="BA7738" s="75"/>
    </row>
    <row r="7739" spans="48:53">
      <c r="AV7739" s="203"/>
      <c r="AW7739" s="75"/>
      <c r="AX7739" s="75"/>
      <c r="AY7739" s="94"/>
      <c r="AZ7739" s="75"/>
      <c r="BA7739" s="75"/>
    </row>
    <row r="7740" spans="48:53">
      <c r="AV7740" s="203"/>
      <c r="AW7740" s="75"/>
      <c r="AX7740" s="75"/>
      <c r="AY7740" s="94"/>
      <c r="AZ7740" s="75"/>
      <c r="BA7740" s="75"/>
    </row>
    <row r="7741" spans="48:53">
      <c r="AV7741" s="203"/>
      <c r="AW7741" s="75"/>
      <c r="AX7741" s="75"/>
      <c r="AY7741" s="94"/>
      <c r="AZ7741" s="75"/>
      <c r="BA7741" s="75"/>
    </row>
    <row r="7742" spans="48:53">
      <c r="AV7742" s="203"/>
      <c r="AW7742" s="75"/>
      <c r="AX7742" s="75"/>
      <c r="AY7742" s="94"/>
      <c r="AZ7742" s="75"/>
      <c r="BA7742" s="75"/>
    </row>
    <row r="7743" spans="48:53">
      <c r="AV7743" s="203"/>
      <c r="AW7743" s="75"/>
      <c r="AX7743" s="75"/>
      <c r="AY7743" s="94"/>
      <c r="AZ7743" s="75"/>
      <c r="BA7743" s="75"/>
    </row>
    <row r="7744" spans="48:53">
      <c r="AV7744" s="203"/>
      <c r="AW7744" s="75"/>
      <c r="AX7744" s="75"/>
      <c r="AY7744" s="94"/>
      <c r="AZ7744" s="75"/>
      <c r="BA7744" s="75"/>
    </row>
    <row r="7745" spans="48:53">
      <c r="AV7745" s="203"/>
      <c r="AW7745" s="75"/>
      <c r="AX7745" s="75"/>
      <c r="AY7745" s="94"/>
      <c r="AZ7745" s="75"/>
      <c r="BA7745" s="75"/>
    </row>
    <row r="7746" spans="48:53">
      <c r="AV7746" s="203"/>
      <c r="AW7746" s="75"/>
      <c r="AX7746" s="75"/>
      <c r="AY7746" s="94"/>
      <c r="AZ7746" s="75"/>
      <c r="BA7746" s="75"/>
    </row>
    <row r="7747" spans="48:53">
      <c r="AV7747" s="203"/>
      <c r="AW7747" s="75"/>
      <c r="AX7747" s="75"/>
      <c r="AY7747" s="94"/>
      <c r="AZ7747" s="75"/>
      <c r="BA7747" s="75"/>
    </row>
    <row r="7748" spans="48:53">
      <c r="AV7748" s="203"/>
      <c r="AW7748" s="75"/>
      <c r="AX7748" s="75"/>
      <c r="AY7748" s="94"/>
      <c r="AZ7748" s="75"/>
      <c r="BA7748" s="75"/>
    </row>
    <row r="7749" spans="48:53">
      <c r="AV7749" s="203"/>
      <c r="AW7749" s="75"/>
      <c r="AX7749" s="75"/>
      <c r="AY7749" s="94"/>
      <c r="AZ7749" s="75"/>
      <c r="BA7749" s="75"/>
    </row>
    <row r="7750" spans="48:53">
      <c r="AV7750" s="203"/>
      <c r="AW7750" s="75"/>
      <c r="AX7750" s="75"/>
      <c r="AY7750" s="94"/>
      <c r="AZ7750" s="75"/>
      <c r="BA7750" s="75"/>
    </row>
    <row r="7751" spans="48:53">
      <c r="AV7751" s="203"/>
      <c r="AW7751" s="75"/>
      <c r="AX7751" s="75"/>
      <c r="AY7751" s="94"/>
      <c r="AZ7751" s="75"/>
      <c r="BA7751" s="75"/>
    </row>
    <row r="7752" spans="48:53">
      <c r="AV7752" s="203"/>
      <c r="AW7752" s="75"/>
      <c r="AX7752" s="75"/>
      <c r="AY7752" s="94"/>
      <c r="AZ7752" s="75"/>
      <c r="BA7752" s="75"/>
    </row>
    <row r="7753" spans="48:53">
      <c r="AV7753" s="203"/>
      <c r="AW7753" s="75"/>
      <c r="AX7753" s="75"/>
      <c r="AY7753" s="94"/>
      <c r="AZ7753" s="75"/>
      <c r="BA7753" s="75"/>
    </row>
    <row r="7754" spans="48:53">
      <c r="AV7754" s="203"/>
      <c r="AW7754" s="75"/>
      <c r="AX7754" s="75"/>
      <c r="AY7754" s="94"/>
      <c r="AZ7754" s="75"/>
      <c r="BA7754" s="75"/>
    </row>
    <row r="7755" spans="48:53">
      <c r="AV7755" s="203"/>
      <c r="AW7755" s="75"/>
      <c r="AX7755" s="75"/>
      <c r="AY7755" s="94"/>
      <c r="AZ7755" s="75"/>
      <c r="BA7755" s="75"/>
    </row>
    <row r="7756" spans="48:53">
      <c r="AV7756" s="203"/>
      <c r="AW7756" s="75"/>
      <c r="AX7756" s="75"/>
      <c r="AY7756" s="94"/>
      <c r="AZ7756" s="75"/>
      <c r="BA7756" s="75"/>
    </row>
    <row r="7757" spans="48:53">
      <c r="AV7757" s="203"/>
      <c r="AW7757" s="75"/>
      <c r="AX7757" s="75"/>
      <c r="AY7757" s="94"/>
      <c r="AZ7757" s="75"/>
      <c r="BA7757" s="75"/>
    </row>
    <row r="7758" spans="48:53">
      <c r="AV7758" s="203"/>
      <c r="AW7758" s="75"/>
      <c r="AX7758" s="75"/>
      <c r="AY7758" s="94"/>
      <c r="AZ7758" s="75"/>
      <c r="BA7758" s="75"/>
    </row>
    <row r="7759" spans="48:53">
      <c r="AV7759" s="203"/>
      <c r="AW7759" s="75"/>
      <c r="AX7759" s="75"/>
      <c r="AY7759" s="94"/>
      <c r="AZ7759" s="75"/>
      <c r="BA7759" s="75"/>
    </row>
    <row r="7760" spans="48:53">
      <c r="AV7760" s="203"/>
      <c r="AW7760" s="75"/>
      <c r="AX7760" s="75"/>
      <c r="AY7760" s="94"/>
      <c r="AZ7760" s="75"/>
      <c r="BA7760" s="75"/>
    </row>
    <row r="7761" spans="48:53">
      <c r="AV7761" s="203"/>
      <c r="AW7761" s="75"/>
      <c r="AX7761" s="75"/>
      <c r="AY7761" s="94"/>
      <c r="AZ7761" s="75"/>
      <c r="BA7761" s="75"/>
    </row>
    <row r="7762" spans="48:53">
      <c r="AV7762" s="203"/>
      <c r="AW7762" s="75"/>
      <c r="AX7762" s="75"/>
      <c r="AY7762" s="94"/>
      <c r="AZ7762" s="75"/>
      <c r="BA7762" s="75"/>
    </row>
    <row r="7763" spans="48:53">
      <c r="AV7763" s="203"/>
      <c r="AW7763" s="75"/>
      <c r="AX7763" s="75"/>
      <c r="AY7763" s="94"/>
      <c r="AZ7763" s="75"/>
      <c r="BA7763" s="75"/>
    </row>
    <row r="7764" spans="48:53">
      <c r="AV7764" s="203"/>
      <c r="AW7764" s="75"/>
      <c r="AX7764" s="75"/>
      <c r="AY7764" s="94"/>
      <c r="AZ7764" s="75"/>
      <c r="BA7764" s="75"/>
    </row>
    <row r="7765" spans="48:53">
      <c r="AV7765" s="203"/>
      <c r="AW7765" s="75"/>
      <c r="AX7765" s="75"/>
      <c r="AY7765" s="94"/>
      <c r="AZ7765" s="75"/>
      <c r="BA7765" s="75"/>
    </row>
    <row r="7766" spans="48:53">
      <c r="AV7766" s="203"/>
      <c r="AW7766" s="75"/>
      <c r="AX7766" s="75"/>
      <c r="AY7766" s="94"/>
      <c r="AZ7766" s="75"/>
      <c r="BA7766" s="75"/>
    </row>
    <row r="7767" spans="48:53">
      <c r="AV7767" s="203"/>
      <c r="AW7767" s="75"/>
      <c r="AX7767" s="75"/>
      <c r="AY7767" s="94"/>
      <c r="AZ7767" s="75"/>
      <c r="BA7767" s="75"/>
    </row>
    <row r="7768" spans="48:53">
      <c r="AV7768" s="203"/>
      <c r="AW7768" s="75"/>
      <c r="AX7768" s="75"/>
      <c r="AY7768" s="94"/>
      <c r="AZ7768" s="75"/>
      <c r="BA7768" s="75"/>
    </row>
    <row r="7769" spans="48:53">
      <c r="AV7769" s="203"/>
      <c r="AW7769" s="75"/>
      <c r="AX7769" s="75"/>
      <c r="AY7769" s="94"/>
      <c r="AZ7769" s="75"/>
      <c r="BA7769" s="75"/>
    </row>
    <row r="7770" spans="48:53">
      <c r="AV7770" s="203"/>
      <c r="AW7770" s="75"/>
      <c r="AX7770" s="75"/>
      <c r="AY7770" s="94"/>
      <c r="AZ7770" s="75"/>
      <c r="BA7770" s="75"/>
    </row>
    <row r="7771" spans="48:53">
      <c r="AV7771" s="203"/>
      <c r="AW7771" s="75"/>
      <c r="AX7771" s="75"/>
      <c r="AY7771" s="94"/>
      <c r="AZ7771" s="75"/>
      <c r="BA7771" s="75"/>
    </row>
    <row r="7772" spans="48:53">
      <c r="AV7772" s="203"/>
      <c r="AW7772" s="75"/>
      <c r="AX7772" s="75"/>
      <c r="AY7772" s="94"/>
      <c r="AZ7772" s="75"/>
      <c r="BA7772" s="75"/>
    </row>
    <row r="7773" spans="48:53">
      <c r="AV7773" s="203"/>
      <c r="AW7773" s="75"/>
      <c r="AX7773" s="75"/>
      <c r="AY7773" s="94"/>
      <c r="AZ7773" s="75"/>
      <c r="BA7773" s="75"/>
    </row>
    <row r="7774" spans="48:53">
      <c r="AV7774" s="203"/>
      <c r="AW7774" s="75"/>
      <c r="AX7774" s="75"/>
      <c r="AY7774" s="94"/>
      <c r="AZ7774" s="75"/>
      <c r="BA7774" s="75"/>
    </row>
    <row r="7775" spans="48:53">
      <c r="AV7775" s="203"/>
      <c r="AW7775" s="75"/>
      <c r="AX7775" s="75"/>
      <c r="AY7775" s="94"/>
      <c r="AZ7775" s="75"/>
      <c r="BA7775" s="75"/>
    </row>
    <row r="7776" spans="48:53">
      <c r="AV7776" s="203"/>
      <c r="AW7776" s="75"/>
      <c r="AX7776" s="75"/>
      <c r="AY7776" s="94"/>
      <c r="AZ7776" s="75"/>
      <c r="BA7776" s="75"/>
    </row>
    <row r="7777" spans="48:53">
      <c r="AV7777" s="203"/>
      <c r="AW7777" s="75"/>
      <c r="AX7777" s="75"/>
      <c r="AY7777" s="94"/>
      <c r="AZ7777" s="75"/>
      <c r="BA7777" s="75"/>
    </row>
    <row r="7778" spans="48:53">
      <c r="AV7778" s="203"/>
      <c r="AW7778" s="75"/>
      <c r="AX7778" s="75"/>
      <c r="AY7778" s="94"/>
      <c r="AZ7778" s="75"/>
      <c r="BA7778" s="75"/>
    </row>
    <row r="7779" spans="48:53">
      <c r="AV7779" s="203"/>
      <c r="AW7779" s="75"/>
      <c r="AX7779" s="75"/>
      <c r="AY7779" s="94"/>
      <c r="AZ7779" s="75"/>
      <c r="BA7779" s="75"/>
    </row>
    <row r="7780" spans="48:53">
      <c r="AV7780" s="203"/>
      <c r="AW7780" s="75"/>
      <c r="AX7780" s="75"/>
      <c r="AY7780" s="94"/>
      <c r="AZ7780" s="75"/>
      <c r="BA7780" s="75"/>
    </row>
    <row r="7781" spans="48:53">
      <c r="AV7781" s="203"/>
      <c r="AW7781" s="75"/>
      <c r="AX7781" s="75"/>
      <c r="AY7781" s="94"/>
      <c r="AZ7781" s="75"/>
      <c r="BA7781" s="75"/>
    </row>
    <row r="7782" spans="48:53">
      <c r="AV7782" s="203"/>
      <c r="AW7782" s="75"/>
      <c r="AX7782" s="75"/>
      <c r="AY7782" s="94"/>
      <c r="AZ7782" s="75"/>
      <c r="BA7782" s="75"/>
    </row>
    <row r="7783" spans="48:53">
      <c r="AV7783" s="203"/>
      <c r="AW7783" s="75"/>
      <c r="AX7783" s="75"/>
      <c r="AY7783" s="94"/>
      <c r="AZ7783" s="75"/>
      <c r="BA7783" s="75"/>
    </row>
    <row r="7784" spans="48:53">
      <c r="AV7784" s="203"/>
      <c r="AW7784" s="75"/>
      <c r="AX7784" s="75"/>
      <c r="AY7784" s="94"/>
      <c r="AZ7784" s="75"/>
      <c r="BA7784" s="75"/>
    </row>
    <row r="7785" spans="48:53">
      <c r="AV7785" s="203"/>
      <c r="AW7785" s="75"/>
      <c r="AX7785" s="75"/>
      <c r="AY7785" s="94"/>
      <c r="AZ7785" s="75"/>
      <c r="BA7785" s="75"/>
    </row>
    <row r="7786" spans="48:53">
      <c r="AV7786" s="203"/>
      <c r="AW7786" s="75"/>
      <c r="AX7786" s="75"/>
      <c r="AY7786" s="94"/>
      <c r="AZ7786" s="75"/>
      <c r="BA7786" s="75"/>
    </row>
    <row r="7787" spans="48:53">
      <c r="AV7787" s="203"/>
      <c r="AW7787" s="75"/>
      <c r="AX7787" s="75"/>
      <c r="AY7787" s="94"/>
      <c r="AZ7787" s="75"/>
      <c r="BA7787" s="75"/>
    </row>
    <row r="7788" spans="48:53">
      <c r="AV7788" s="203"/>
      <c r="AW7788" s="75"/>
      <c r="AX7788" s="75"/>
      <c r="AY7788" s="94"/>
      <c r="AZ7788" s="75"/>
      <c r="BA7788" s="75"/>
    </row>
    <row r="7789" spans="48:53">
      <c r="AV7789" s="203"/>
      <c r="AW7789" s="75"/>
      <c r="AX7789" s="75"/>
      <c r="AY7789" s="94"/>
      <c r="AZ7789" s="75"/>
      <c r="BA7789" s="75"/>
    </row>
    <row r="7790" spans="48:53">
      <c r="AV7790" s="203"/>
      <c r="AW7790" s="75"/>
      <c r="AX7790" s="75"/>
      <c r="AY7790" s="94"/>
      <c r="AZ7790" s="75"/>
      <c r="BA7790" s="75"/>
    </row>
    <row r="7791" spans="48:53">
      <c r="AV7791" s="203"/>
      <c r="AW7791" s="75"/>
      <c r="AX7791" s="75"/>
      <c r="AY7791" s="94"/>
      <c r="AZ7791" s="75"/>
      <c r="BA7791" s="75"/>
    </row>
    <row r="7792" spans="48:53">
      <c r="AV7792" s="203"/>
      <c r="AW7792" s="75"/>
      <c r="AX7792" s="75"/>
      <c r="AY7792" s="94"/>
      <c r="AZ7792" s="75"/>
      <c r="BA7792" s="75"/>
    </row>
    <row r="7793" spans="48:53">
      <c r="AV7793" s="203"/>
      <c r="AW7793" s="75"/>
      <c r="AX7793" s="75"/>
      <c r="AY7793" s="94"/>
      <c r="AZ7793" s="75"/>
      <c r="BA7793" s="75"/>
    </row>
    <row r="7794" spans="48:53">
      <c r="AV7794" s="203"/>
      <c r="AW7794" s="75"/>
      <c r="AX7794" s="75"/>
      <c r="AY7794" s="94"/>
      <c r="AZ7794" s="75"/>
      <c r="BA7794" s="75"/>
    </row>
    <row r="7795" spans="48:53">
      <c r="AV7795" s="203"/>
      <c r="AW7795" s="75"/>
      <c r="AX7795" s="75"/>
      <c r="AY7795" s="94"/>
      <c r="AZ7795" s="75"/>
      <c r="BA7795" s="75"/>
    </row>
    <row r="7796" spans="48:53">
      <c r="AV7796" s="203"/>
      <c r="AW7796" s="75"/>
      <c r="AX7796" s="75"/>
      <c r="AY7796" s="94"/>
      <c r="AZ7796" s="75"/>
      <c r="BA7796" s="75"/>
    </row>
    <row r="7797" spans="48:53">
      <c r="AV7797" s="203"/>
      <c r="AW7797" s="75"/>
      <c r="AX7797" s="75"/>
      <c r="AY7797" s="94"/>
      <c r="AZ7797" s="75"/>
      <c r="BA7797" s="75"/>
    </row>
    <row r="7798" spans="48:53">
      <c r="AV7798" s="203"/>
      <c r="AW7798" s="75"/>
      <c r="AX7798" s="75"/>
      <c r="AY7798" s="94"/>
      <c r="AZ7798" s="75"/>
      <c r="BA7798" s="75"/>
    </row>
    <row r="7799" spans="48:53">
      <c r="AV7799" s="203"/>
      <c r="AW7799" s="75"/>
      <c r="AX7799" s="75"/>
      <c r="AY7799" s="94"/>
      <c r="AZ7799" s="75"/>
      <c r="BA7799" s="75"/>
    </row>
    <row r="7800" spans="48:53">
      <c r="AV7800" s="203"/>
      <c r="AW7800" s="75"/>
      <c r="AX7800" s="75"/>
      <c r="AY7800" s="94"/>
      <c r="AZ7800" s="75"/>
      <c r="BA7800" s="75"/>
    </row>
    <row r="7801" spans="48:53">
      <c r="AV7801" s="203"/>
      <c r="AW7801" s="75"/>
      <c r="AX7801" s="75"/>
      <c r="AY7801" s="94"/>
      <c r="AZ7801" s="75"/>
      <c r="BA7801" s="75"/>
    </row>
    <row r="7802" spans="48:53">
      <c r="AV7802" s="203"/>
      <c r="AW7802" s="75"/>
      <c r="AX7802" s="75"/>
      <c r="AY7802" s="94"/>
      <c r="AZ7802" s="75"/>
      <c r="BA7802" s="75"/>
    </row>
    <row r="7803" spans="48:53">
      <c r="AV7803" s="203"/>
      <c r="AW7803" s="75"/>
      <c r="AX7803" s="75"/>
      <c r="AY7803" s="94"/>
      <c r="AZ7803" s="75"/>
      <c r="BA7803" s="75"/>
    </row>
    <row r="7804" spans="48:53">
      <c r="AV7804" s="203"/>
      <c r="AW7804" s="75"/>
      <c r="AX7804" s="75"/>
      <c r="AY7804" s="94"/>
      <c r="AZ7804" s="75"/>
      <c r="BA7804" s="75"/>
    </row>
    <row r="7805" spans="48:53">
      <c r="AV7805" s="203"/>
      <c r="AW7805" s="75"/>
      <c r="AX7805" s="75"/>
      <c r="AY7805" s="94"/>
      <c r="AZ7805" s="75"/>
      <c r="BA7805" s="75"/>
    </row>
    <row r="7806" spans="48:53">
      <c r="AV7806" s="203"/>
      <c r="AW7806" s="75"/>
      <c r="AX7806" s="75"/>
      <c r="AY7806" s="94"/>
      <c r="AZ7806" s="75"/>
      <c r="BA7806" s="75"/>
    </row>
    <row r="7807" spans="48:53">
      <c r="AV7807" s="203"/>
      <c r="AW7807" s="75"/>
      <c r="AX7807" s="75"/>
      <c r="AY7807" s="94"/>
      <c r="AZ7807" s="75"/>
      <c r="BA7807" s="75"/>
    </row>
    <row r="7808" spans="48:53">
      <c r="AV7808" s="203"/>
      <c r="AW7808" s="75"/>
      <c r="AX7808" s="75"/>
      <c r="AY7808" s="94"/>
      <c r="AZ7808" s="75"/>
      <c r="BA7808" s="75"/>
    </row>
    <row r="7809" spans="48:53">
      <c r="AV7809" s="203"/>
      <c r="AW7809" s="75"/>
      <c r="AX7809" s="75"/>
      <c r="AY7809" s="94"/>
      <c r="AZ7809" s="75"/>
      <c r="BA7809" s="75"/>
    </row>
    <row r="7810" spans="48:53">
      <c r="AV7810" s="203"/>
      <c r="AW7810" s="75"/>
      <c r="AX7810" s="75"/>
      <c r="AY7810" s="94"/>
      <c r="AZ7810" s="75"/>
      <c r="BA7810" s="75"/>
    </row>
    <row r="7811" spans="48:53">
      <c r="AV7811" s="203"/>
      <c r="AW7811" s="75"/>
      <c r="AX7811" s="75"/>
      <c r="AY7811" s="94"/>
      <c r="AZ7811" s="75"/>
      <c r="BA7811" s="75"/>
    </row>
    <row r="7812" spans="48:53">
      <c r="AV7812" s="203"/>
      <c r="AW7812" s="75"/>
      <c r="AX7812" s="75"/>
      <c r="AY7812" s="94"/>
      <c r="AZ7812" s="75"/>
      <c r="BA7812" s="75"/>
    </row>
    <row r="7813" spans="48:53">
      <c r="AV7813" s="203"/>
      <c r="AW7813" s="75"/>
      <c r="AX7813" s="75"/>
      <c r="AY7813" s="94"/>
      <c r="AZ7813" s="75"/>
      <c r="BA7813" s="75"/>
    </row>
    <row r="7814" spans="48:53">
      <c r="AV7814" s="203"/>
      <c r="AW7814" s="75"/>
      <c r="AX7814" s="75"/>
      <c r="AY7814" s="94"/>
      <c r="AZ7814" s="75"/>
      <c r="BA7814" s="75"/>
    </row>
    <row r="7815" spans="48:53">
      <c r="AV7815" s="203"/>
      <c r="AW7815" s="75"/>
      <c r="AX7815" s="75"/>
      <c r="AY7815" s="94"/>
      <c r="AZ7815" s="75"/>
      <c r="BA7815" s="75"/>
    </row>
    <row r="7816" spans="48:53">
      <c r="AV7816" s="203"/>
      <c r="AW7816" s="75"/>
      <c r="AX7816" s="75"/>
      <c r="AY7816" s="94"/>
      <c r="AZ7816" s="75"/>
      <c r="BA7816" s="75"/>
    </row>
    <row r="7817" spans="48:53">
      <c r="AV7817" s="203"/>
      <c r="AW7817" s="75"/>
      <c r="AX7817" s="75"/>
      <c r="AY7817" s="94"/>
      <c r="AZ7817" s="75"/>
      <c r="BA7817" s="75"/>
    </row>
    <row r="7818" spans="48:53">
      <c r="AV7818" s="203"/>
      <c r="AW7818" s="75"/>
      <c r="AX7818" s="75"/>
      <c r="AY7818" s="94"/>
      <c r="AZ7818" s="75"/>
      <c r="BA7818" s="75"/>
    </row>
    <row r="7819" spans="48:53">
      <c r="AV7819" s="203"/>
      <c r="AW7819" s="75"/>
      <c r="AX7819" s="75"/>
      <c r="AY7819" s="94"/>
      <c r="AZ7819" s="75"/>
      <c r="BA7819" s="75"/>
    </row>
    <row r="7820" spans="48:53">
      <c r="AV7820" s="203"/>
      <c r="AW7820" s="75"/>
      <c r="AX7820" s="75"/>
      <c r="AY7820" s="94"/>
      <c r="AZ7820" s="75"/>
      <c r="BA7820" s="75"/>
    </row>
    <row r="7821" spans="48:53">
      <c r="AV7821" s="203"/>
      <c r="AW7821" s="75"/>
      <c r="AX7821" s="75"/>
      <c r="AY7821" s="94"/>
      <c r="AZ7821" s="75"/>
      <c r="BA7821" s="75"/>
    </row>
    <row r="7822" spans="48:53">
      <c r="AV7822" s="203"/>
      <c r="AW7822" s="75"/>
      <c r="AX7822" s="75"/>
      <c r="AY7822" s="94"/>
      <c r="AZ7822" s="75"/>
      <c r="BA7822" s="75"/>
    </row>
    <row r="7823" spans="48:53">
      <c r="AV7823" s="203"/>
      <c r="AW7823" s="75"/>
      <c r="AX7823" s="75"/>
      <c r="AY7823" s="94"/>
      <c r="AZ7823" s="75"/>
      <c r="BA7823" s="75"/>
    </row>
    <row r="7824" spans="48:53">
      <c r="AV7824" s="203"/>
      <c r="AW7824" s="75"/>
      <c r="AX7824" s="75"/>
      <c r="AY7824" s="94"/>
      <c r="AZ7824" s="75"/>
      <c r="BA7824" s="75"/>
    </row>
    <row r="7825" spans="48:53">
      <c r="AV7825" s="203"/>
      <c r="AW7825" s="75"/>
      <c r="AX7825" s="75"/>
      <c r="AY7825" s="94"/>
      <c r="AZ7825" s="75"/>
      <c r="BA7825" s="75"/>
    </row>
    <row r="7826" spans="48:53">
      <c r="AV7826" s="203"/>
      <c r="AW7826" s="75"/>
      <c r="AX7826" s="75"/>
      <c r="AY7826" s="94"/>
      <c r="AZ7826" s="75"/>
      <c r="BA7826" s="75"/>
    </row>
    <row r="7827" spans="48:53">
      <c r="AV7827" s="203"/>
      <c r="AW7827" s="75"/>
      <c r="AX7827" s="75"/>
      <c r="AY7827" s="94"/>
      <c r="AZ7827" s="75"/>
      <c r="BA7827" s="75"/>
    </row>
    <row r="7828" spans="48:53">
      <c r="AV7828" s="203"/>
      <c r="AW7828" s="75"/>
      <c r="AX7828" s="75"/>
      <c r="AY7828" s="94"/>
      <c r="AZ7828" s="75"/>
      <c r="BA7828" s="75"/>
    </row>
    <row r="7829" spans="48:53">
      <c r="AV7829" s="203"/>
      <c r="AW7829" s="75"/>
      <c r="AX7829" s="75"/>
      <c r="AY7829" s="94"/>
      <c r="AZ7829" s="75"/>
      <c r="BA7829" s="75"/>
    </row>
    <row r="7830" spans="48:53">
      <c r="AV7830" s="203"/>
      <c r="AW7830" s="75"/>
      <c r="AX7830" s="75"/>
      <c r="AY7830" s="94"/>
      <c r="AZ7830" s="75"/>
      <c r="BA7830" s="75"/>
    </row>
    <row r="7831" spans="48:53">
      <c r="AV7831" s="203"/>
      <c r="AW7831" s="75"/>
      <c r="AX7831" s="75"/>
      <c r="AY7831" s="94"/>
      <c r="AZ7831" s="75"/>
      <c r="BA7831" s="75"/>
    </row>
    <row r="7832" spans="48:53">
      <c r="AV7832" s="203"/>
      <c r="AW7832" s="75"/>
      <c r="AX7832" s="75"/>
      <c r="AY7832" s="94"/>
      <c r="AZ7832" s="75"/>
      <c r="BA7832" s="75"/>
    </row>
    <row r="7833" spans="48:53">
      <c r="AV7833" s="203"/>
      <c r="AW7833" s="75"/>
      <c r="AX7833" s="75"/>
      <c r="AY7833" s="94"/>
      <c r="AZ7833" s="75"/>
      <c r="BA7833" s="75"/>
    </row>
    <row r="7834" spans="48:53">
      <c r="AV7834" s="203"/>
      <c r="AW7834" s="75"/>
      <c r="AX7834" s="75"/>
      <c r="AY7834" s="94"/>
      <c r="AZ7834" s="75"/>
      <c r="BA7834" s="75"/>
    </row>
    <row r="7835" spans="48:53">
      <c r="AV7835" s="203"/>
      <c r="AW7835" s="75"/>
      <c r="AX7835" s="75"/>
      <c r="AY7835" s="94"/>
      <c r="AZ7835" s="75"/>
      <c r="BA7835" s="75"/>
    </row>
    <row r="7836" spans="48:53">
      <c r="AV7836" s="203"/>
      <c r="AW7836" s="75"/>
      <c r="AX7836" s="75"/>
      <c r="AY7836" s="94"/>
      <c r="AZ7836" s="75"/>
      <c r="BA7836" s="75"/>
    </row>
    <row r="7837" spans="48:53">
      <c r="AV7837" s="203"/>
      <c r="AW7837" s="75"/>
      <c r="AX7837" s="75"/>
      <c r="AY7837" s="94"/>
      <c r="AZ7837" s="75"/>
      <c r="BA7837" s="75"/>
    </row>
    <row r="7838" spans="48:53">
      <c r="AV7838" s="203"/>
      <c r="AW7838" s="75"/>
      <c r="AX7838" s="75"/>
      <c r="AY7838" s="94"/>
      <c r="AZ7838" s="75"/>
      <c r="BA7838" s="75"/>
    </row>
    <row r="7839" spans="48:53">
      <c r="AV7839" s="203"/>
      <c r="AW7839" s="75"/>
      <c r="AX7839" s="75"/>
      <c r="AY7839" s="94"/>
      <c r="AZ7839" s="75"/>
      <c r="BA7839" s="75"/>
    </row>
    <row r="7840" spans="48:53">
      <c r="AV7840" s="203"/>
      <c r="AW7840" s="75"/>
      <c r="AX7840" s="75"/>
      <c r="AY7840" s="94"/>
      <c r="AZ7840" s="75"/>
      <c r="BA7840" s="75"/>
    </row>
    <row r="7841" spans="48:53">
      <c r="AV7841" s="203"/>
      <c r="AW7841" s="75"/>
      <c r="AX7841" s="75"/>
      <c r="AY7841" s="94"/>
      <c r="AZ7841" s="75"/>
      <c r="BA7841" s="75"/>
    </row>
    <row r="7842" spans="48:53">
      <c r="AV7842" s="203"/>
      <c r="AW7842" s="75"/>
      <c r="AX7842" s="75"/>
      <c r="AY7842" s="94"/>
      <c r="AZ7842" s="75"/>
      <c r="BA7842" s="75"/>
    </row>
    <row r="7843" spans="48:53">
      <c r="AV7843" s="203"/>
      <c r="AW7843" s="75"/>
      <c r="AX7843" s="75"/>
      <c r="AY7843" s="94"/>
      <c r="AZ7843" s="75"/>
      <c r="BA7843" s="75"/>
    </row>
    <row r="7844" spans="48:53">
      <c r="AV7844" s="203"/>
      <c r="AW7844" s="75"/>
      <c r="AX7844" s="75"/>
      <c r="AY7844" s="94"/>
      <c r="AZ7844" s="75"/>
      <c r="BA7844" s="75"/>
    </row>
    <row r="7845" spans="48:53">
      <c r="AV7845" s="203"/>
      <c r="AW7845" s="75"/>
      <c r="AX7845" s="75"/>
      <c r="AY7845" s="94"/>
      <c r="AZ7845" s="75"/>
      <c r="BA7845" s="75"/>
    </row>
    <row r="7846" spans="48:53">
      <c r="AV7846" s="203"/>
      <c r="AW7846" s="75"/>
      <c r="AX7846" s="75"/>
      <c r="AY7846" s="94"/>
      <c r="AZ7846" s="75"/>
      <c r="BA7846" s="75"/>
    </row>
    <row r="7847" spans="48:53">
      <c r="AV7847" s="203"/>
      <c r="AW7847" s="75"/>
      <c r="AX7847" s="75"/>
      <c r="AY7847" s="94"/>
      <c r="AZ7847" s="75"/>
      <c r="BA7847" s="75"/>
    </row>
    <row r="7848" spans="48:53">
      <c r="AV7848" s="203"/>
      <c r="AW7848" s="75"/>
      <c r="AX7848" s="75"/>
      <c r="AY7848" s="94"/>
      <c r="AZ7848" s="75"/>
      <c r="BA7848" s="75"/>
    </row>
    <row r="7849" spans="48:53">
      <c r="AV7849" s="203"/>
      <c r="AW7849" s="75"/>
      <c r="AX7849" s="75"/>
      <c r="AY7849" s="94"/>
      <c r="AZ7849" s="75"/>
      <c r="BA7849" s="75"/>
    </row>
    <row r="7850" spans="48:53">
      <c r="AV7850" s="203"/>
      <c r="AW7850" s="75"/>
      <c r="AX7850" s="75"/>
      <c r="AY7850" s="94"/>
      <c r="AZ7850" s="75"/>
      <c r="BA7850" s="75"/>
    </row>
    <row r="7851" spans="48:53">
      <c r="AV7851" s="203"/>
      <c r="AW7851" s="75"/>
      <c r="AX7851" s="75"/>
      <c r="AY7851" s="94"/>
      <c r="AZ7851" s="75"/>
      <c r="BA7851" s="75"/>
    </row>
    <row r="7852" spans="48:53">
      <c r="AV7852" s="203"/>
      <c r="AW7852" s="75"/>
      <c r="AX7852" s="75"/>
      <c r="AY7852" s="94"/>
      <c r="AZ7852" s="75"/>
      <c r="BA7852" s="75"/>
    </row>
    <row r="7853" spans="48:53">
      <c r="AV7853" s="203"/>
      <c r="AW7853" s="75"/>
      <c r="AX7853" s="75"/>
      <c r="AY7853" s="94"/>
      <c r="AZ7853" s="75"/>
      <c r="BA7853" s="75"/>
    </row>
    <row r="7854" spans="48:53">
      <c r="AV7854" s="203"/>
      <c r="AW7854" s="75"/>
      <c r="AX7854" s="75"/>
      <c r="AY7854" s="94"/>
      <c r="AZ7854" s="75"/>
      <c r="BA7854" s="75"/>
    </row>
    <row r="7855" spans="48:53">
      <c r="AV7855" s="203"/>
      <c r="AW7855" s="75"/>
      <c r="AX7855" s="75"/>
      <c r="AY7855" s="94"/>
      <c r="AZ7855" s="75"/>
      <c r="BA7855" s="75"/>
    </row>
    <row r="7856" spans="48:53">
      <c r="AV7856" s="203"/>
      <c r="AW7856" s="75"/>
      <c r="AX7856" s="75"/>
      <c r="AY7856" s="94"/>
      <c r="AZ7856" s="75"/>
      <c r="BA7856" s="75"/>
    </row>
    <row r="7857" spans="48:53">
      <c r="AV7857" s="203"/>
      <c r="AW7857" s="75"/>
      <c r="AX7857" s="75"/>
      <c r="AY7857" s="94"/>
      <c r="AZ7857" s="75"/>
      <c r="BA7857" s="75"/>
    </row>
    <row r="7858" spans="48:53">
      <c r="AV7858" s="203"/>
      <c r="AW7858" s="75"/>
      <c r="AX7858" s="75"/>
      <c r="AY7858" s="94"/>
      <c r="AZ7858" s="75"/>
      <c r="BA7858" s="75"/>
    </row>
    <row r="7859" spans="48:53">
      <c r="AV7859" s="203"/>
      <c r="AW7859" s="75"/>
      <c r="AX7859" s="75"/>
      <c r="AY7859" s="94"/>
      <c r="AZ7859" s="75"/>
      <c r="BA7859" s="75"/>
    </row>
    <row r="7860" spans="48:53">
      <c r="AV7860" s="203"/>
      <c r="AW7860" s="75"/>
      <c r="AX7860" s="75"/>
      <c r="AY7860" s="94"/>
      <c r="AZ7860" s="75"/>
      <c r="BA7860" s="75"/>
    </row>
    <row r="7861" spans="48:53">
      <c r="AV7861" s="203"/>
      <c r="AW7861" s="75"/>
      <c r="AX7861" s="75"/>
      <c r="AY7861" s="94"/>
      <c r="AZ7861" s="75"/>
      <c r="BA7861" s="75"/>
    </row>
    <row r="7862" spans="48:53">
      <c r="AV7862" s="203"/>
      <c r="AW7862" s="75"/>
      <c r="AX7862" s="75"/>
      <c r="AY7862" s="94"/>
      <c r="AZ7862" s="75"/>
      <c r="BA7862" s="75"/>
    </row>
    <row r="7863" spans="48:53">
      <c r="AV7863" s="203"/>
      <c r="AW7863" s="75"/>
      <c r="AX7863" s="75"/>
      <c r="AY7863" s="94"/>
      <c r="AZ7863" s="75"/>
      <c r="BA7863" s="75"/>
    </row>
    <row r="7864" spans="48:53">
      <c r="AV7864" s="203"/>
      <c r="AW7864" s="75"/>
      <c r="AX7864" s="75"/>
      <c r="AY7864" s="94"/>
      <c r="AZ7864" s="75"/>
      <c r="BA7864" s="75"/>
    </row>
    <row r="7865" spans="48:53">
      <c r="AV7865" s="203"/>
      <c r="AW7865" s="75"/>
      <c r="AX7865" s="75"/>
      <c r="AY7865" s="94"/>
      <c r="AZ7865" s="75"/>
      <c r="BA7865" s="75"/>
    </row>
    <row r="7866" spans="48:53">
      <c r="AV7866" s="203"/>
      <c r="AW7866" s="75"/>
      <c r="AX7866" s="75"/>
      <c r="AY7866" s="94"/>
      <c r="AZ7866" s="75"/>
      <c r="BA7866" s="75"/>
    </row>
    <row r="7867" spans="48:53">
      <c r="AV7867" s="203"/>
      <c r="AW7867" s="75"/>
      <c r="AX7867" s="75"/>
      <c r="AY7867" s="94"/>
      <c r="AZ7867" s="75"/>
      <c r="BA7867" s="75"/>
    </row>
    <row r="7868" spans="48:53">
      <c r="AV7868" s="203"/>
      <c r="AW7868" s="75"/>
      <c r="AX7868" s="75"/>
      <c r="AY7868" s="94"/>
      <c r="AZ7868" s="75"/>
      <c r="BA7868" s="75"/>
    </row>
    <row r="7869" spans="48:53">
      <c r="AV7869" s="203"/>
      <c r="AW7869" s="75"/>
      <c r="AX7869" s="75"/>
      <c r="AY7869" s="94"/>
      <c r="AZ7869" s="75"/>
      <c r="BA7869" s="75"/>
    </row>
    <row r="7870" spans="48:53">
      <c r="AV7870" s="203"/>
      <c r="AW7870" s="75"/>
      <c r="AX7870" s="75"/>
      <c r="AY7870" s="94"/>
      <c r="AZ7870" s="75"/>
      <c r="BA7870" s="75"/>
    </row>
    <row r="7871" spans="48:53">
      <c r="AV7871" s="203"/>
      <c r="AW7871" s="75"/>
      <c r="AX7871" s="75"/>
      <c r="AY7871" s="94"/>
      <c r="AZ7871" s="75"/>
      <c r="BA7871" s="75"/>
    </row>
    <row r="7872" spans="48:53">
      <c r="AV7872" s="203"/>
      <c r="AW7872" s="75"/>
      <c r="AX7872" s="75"/>
      <c r="AY7872" s="94"/>
      <c r="AZ7872" s="75"/>
      <c r="BA7872" s="75"/>
    </row>
    <row r="7873" spans="48:53">
      <c r="AV7873" s="203"/>
      <c r="AW7873" s="75"/>
      <c r="AX7873" s="75"/>
      <c r="AY7873" s="94"/>
      <c r="AZ7873" s="75"/>
      <c r="BA7873" s="75"/>
    </row>
    <row r="7874" spans="48:53">
      <c r="AV7874" s="203"/>
      <c r="AW7874" s="75"/>
      <c r="AX7874" s="75"/>
      <c r="AY7874" s="94"/>
      <c r="AZ7874" s="75"/>
      <c r="BA7874" s="75"/>
    </row>
    <row r="7875" spans="48:53">
      <c r="AV7875" s="203"/>
      <c r="AW7875" s="75"/>
      <c r="AX7875" s="75"/>
      <c r="AY7875" s="94"/>
      <c r="AZ7875" s="75"/>
      <c r="BA7875" s="75"/>
    </row>
    <row r="7876" spans="48:53">
      <c r="AV7876" s="203"/>
      <c r="AW7876" s="75"/>
      <c r="AX7876" s="75"/>
      <c r="AY7876" s="94"/>
      <c r="AZ7876" s="75"/>
      <c r="BA7876" s="75"/>
    </row>
    <row r="7877" spans="48:53">
      <c r="AV7877" s="203"/>
      <c r="AW7877" s="75"/>
      <c r="AX7877" s="75"/>
      <c r="AY7877" s="94"/>
      <c r="AZ7877" s="75"/>
      <c r="BA7877" s="75"/>
    </row>
    <row r="7878" spans="48:53">
      <c r="AV7878" s="203"/>
      <c r="AW7878" s="75"/>
      <c r="AX7878" s="75"/>
      <c r="AY7878" s="94"/>
      <c r="AZ7878" s="75"/>
      <c r="BA7878" s="75"/>
    </row>
    <row r="7879" spans="48:53">
      <c r="AV7879" s="203"/>
      <c r="AW7879" s="75"/>
      <c r="AX7879" s="75"/>
      <c r="AY7879" s="94"/>
      <c r="AZ7879" s="75"/>
      <c r="BA7879" s="75"/>
    </row>
    <row r="7880" spans="48:53">
      <c r="AV7880" s="203"/>
      <c r="AW7880" s="75"/>
      <c r="AX7880" s="75"/>
      <c r="AY7880" s="94"/>
      <c r="AZ7880" s="75"/>
      <c r="BA7880" s="75"/>
    </row>
    <row r="7881" spans="48:53">
      <c r="AV7881" s="203"/>
      <c r="AW7881" s="75"/>
      <c r="AX7881" s="75"/>
      <c r="AY7881" s="94"/>
      <c r="AZ7881" s="75"/>
      <c r="BA7881" s="75"/>
    </row>
    <row r="7882" spans="48:53">
      <c r="AV7882" s="203"/>
      <c r="AW7882" s="75"/>
      <c r="AX7882" s="75"/>
      <c r="AY7882" s="94"/>
      <c r="AZ7882" s="75"/>
      <c r="BA7882" s="75"/>
    </row>
    <row r="7883" spans="48:53">
      <c r="AV7883" s="203"/>
      <c r="AW7883" s="75"/>
      <c r="AX7883" s="75"/>
      <c r="AY7883" s="94"/>
      <c r="AZ7883" s="75"/>
      <c r="BA7883" s="75"/>
    </row>
    <row r="7884" spans="48:53">
      <c r="AV7884" s="203"/>
      <c r="AW7884" s="75"/>
      <c r="AX7884" s="75"/>
      <c r="AY7884" s="94"/>
      <c r="AZ7884" s="75"/>
      <c r="BA7884" s="75"/>
    </row>
    <row r="7885" spans="48:53">
      <c r="AV7885" s="203"/>
      <c r="AW7885" s="75"/>
      <c r="AX7885" s="75"/>
      <c r="AY7885" s="94"/>
      <c r="AZ7885" s="75"/>
      <c r="BA7885" s="75"/>
    </row>
    <row r="7886" spans="48:53">
      <c r="AV7886" s="203"/>
      <c r="AW7886" s="75"/>
      <c r="AX7886" s="75"/>
      <c r="AY7886" s="94"/>
      <c r="AZ7886" s="75"/>
      <c r="BA7886" s="75"/>
    </row>
    <row r="7887" spans="48:53">
      <c r="AV7887" s="203"/>
      <c r="AW7887" s="75"/>
      <c r="AX7887" s="75"/>
      <c r="AY7887" s="94"/>
      <c r="AZ7887" s="75"/>
      <c r="BA7887" s="75"/>
    </row>
    <row r="7888" spans="48:53">
      <c r="AV7888" s="203"/>
      <c r="AW7888" s="75"/>
      <c r="AX7888" s="75"/>
      <c r="AY7888" s="94"/>
      <c r="AZ7888" s="75"/>
      <c r="BA7888" s="75"/>
    </row>
    <row r="7889" spans="48:53">
      <c r="AV7889" s="203"/>
      <c r="AW7889" s="75"/>
      <c r="AX7889" s="75"/>
      <c r="AY7889" s="94"/>
      <c r="AZ7889" s="75"/>
      <c r="BA7889" s="75"/>
    </row>
    <row r="7890" spans="48:53">
      <c r="AV7890" s="203"/>
      <c r="AW7890" s="75"/>
      <c r="AX7890" s="75"/>
      <c r="AY7890" s="94"/>
      <c r="AZ7890" s="75"/>
      <c r="BA7890" s="75"/>
    </row>
    <row r="7891" spans="48:53">
      <c r="AV7891" s="203"/>
      <c r="AW7891" s="75"/>
      <c r="AX7891" s="75"/>
      <c r="AY7891" s="94"/>
      <c r="AZ7891" s="75"/>
      <c r="BA7891" s="75"/>
    </row>
    <row r="7892" spans="48:53">
      <c r="AV7892" s="203"/>
      <c r="AW7892" s="75"/>
      <c r="AX7892" s="75"/>
      <c r="AY7892" s="94"/>
      <c r="AZ7892" s="75"/>
      <c r="BA7892" s="75"/>
    </row>
    <row r="7893" spans="48:53">
      <c r="AV7893" s="203"/>
      <c r="AW7893" s="75"/>
      <c r="AX7893" s="75"/>
      <c r="AY7893" s="94"/>
      <c r="AZ7893" s="75"/>
      <c r="BA7893" s="75"/>
    </row>
    <row r="7894" spans="48:53">
      <c r="AV7894" s="203"/>
      <c r="AW7894" s="75"/>
      <c r="AX7894" s="75"/>
      <c r="AY7894" s="94"/>
      <c r="AZ7894" s="75"/>
      <c r="BA7894" s="75"/>
    </row>
    <row r="7895" spans="48:53">
      <c r="AV7895" s="203"/>
      <c r="AW7895" s="75"/>
      <c r="AX7895" s="75"/>
      <c r="AY7895" s="94"/>
      <c r="AZ7895" s="75"/>
      <c r="BA7895" s="75"/>
    </row>
    <row r="7896" spans="48:53">
      <c r="AV7896" s="203"/>
      <c r="AW7896" s="75"/>
      <c r="AX7896" s="75"/>
      <c r="AY7896" s="94"/>
      <c r="AZ7896" s="75"/>
      <c r="BA7896" s="75"/>
    </row>
    <row r="7897" spans="48:53">
      <c r="AV7897" s="203"/>
      <c r="AW7897" s="75"/>
      <c r="AX7897" s="75"/>
      <c r="AY7897" s="94"/>
      <c r="AZ7897" s="75"/>
      <c r="BA7897" s="75"/>
    </row>
    <row r="7898" spans="48:53">
      <c r="AV7898" s="203"/>
      <c r="AW7898" s="75"/>
      <c r="AX7898" s="75"/>
      <c r="AY7898" s="94"/>
      <c r="AZ7898" s="75"/>
      <c r="BA7898" s="75"/>
    </row>
    <row r="7899" spans="48:53">
      <c r="AV7899" s="203"/>
      <c r="AW7899" s="75"/>
      <c r="AX7899" s="75"/>
      <c r="AY7899" s="94"/>
      <c r="AZ7899" s="75"/>
      <c r="BA7899" s="75"/>
    </row>
    <row r="7900" spans="48:53">
      <c r="AV7900" s="203"/>
      <c r="AW7900" s="75"/>
      <c r="AX7900" s="75"/>
      <c r="AY7900" s="94"/>
      <c r="AZ7900" s="75"/>
      <c r="BA7900" s="75"/>
    </row>
    <row r="7901" spans="48:53">
      <c r="AV7901" s="203"/>
      <c r="AW7901" s="75"/>
      <c r="AX7901" s="75"/>
      <c r="AY7901" s="94"/>
      <c r="AZ7901" s="75"/>
      <c r="BA7901" s="75"/>
    </row>
    <row r="7902" spans="48:53">
      <c r="AV7902" s="203"/>
      <c r="AW7902" s="75"/>
      <c r="AX7902" s="75"/>
      <c r="AY7902" s="94"/>
      <c r="AZ7902" s="75"/>
      <c r="BA7902" s="75"/>
    </row>
    <row r="7903" spans="48:53">
      <c r="AV7903" s="203"/>
      <c r="AW7903" s="75"/>
      <c r="AX7903" s="75"/>
      <c r="AY7903" s="94"/>
      <c r="AZ7903" s="75"/>
      <c r="BA7903" s="75"/>
    </row>
    <row r="7904" spans="48:53">
      <c r="AV7904" s="203"/>
      <c r="AW7904" s="75"/>
      <c r="AX7904" s="75"/>
      <c r="AY7904" s="94"/>
      <c r="AZ7904" s="75"/>
      <c r="BA7904" s="75"/>
    </row>
    <row r="7905" spans="48:53">
      <c r="AV7905" s="203"/>
      <c r="AW7905" s="75"/>
      <c r="AX7905" s="75"/>
      <c r="AY7905" s="94"/>
      <c r="AZ7905" s="75"/>
      <c r="BA7905" s="75"/>
    </row>
    <row r="7906" spans="48:53">
      <c r="AV7906" s="203"/>
      <c r="AW7906" s="75"/>
      <c r="AX7906" s="75"/>
      <c r="AY7906" s="94"/>
      <c r="AZ7906" s="75"/>
      <c r="BA7906" s="75"/>
    </row>
    <row r="7907" spans="48:53">
      <c r="AV7907" s="203"/>
      <c r="AW7907" s="75"/>
      <c r="AX7907" s="75"/>
      <c r="AY7907" s="94"/>
      <c r="AZ7907" s="75"/>
      <c r="BA7907" s="75"/>
    </row>
    <row r="7908" spans="48:53">
      <c r="AV7908" s="203"/>
      <c r="AW7908" s="75"/>
      <c r="AX7908" s="75"/>
      <c r="AY7908" s="94"/>
      <c r="AZ7908" s="75"/>
      <c r="BA7908" s="75"/>
    </row>
    <row r="7909" spans="48:53">
      <c r="AV7909" s="203"/>
      <c r="AW7909" s="75"/>
      <c r="AX7909" s="75"/>
      <c r="AY7909" s="94"/>
      <c r="AZ7909" s="75"/>
      <c r="BA7909" s="75"/>
    </row>
    <row r="7910" spans="48:53">
      <c r="AV7910" s="203"/>
      <c r="AW7910" s="75"/>
      <c r="AX7910" s="75"/>
      <c r="AY7910" s="94"/>
      <c r="AZ7910" s="75"/>
      <c r="BA7910" s="75"/>
    </row>
    <row r="7911" spans="48:53">
      <c r="AV7911" s="203"/>
      <c r="AW7911" s="75"/>
      <c r="AX7911" s="75"/>
      <c r="AY7911" s="94"/>
      <c r="AZ7911" s="75"/>
      <c r="BA7911" s="75"/>
    </row>
    <row r="7912" spans="48:53">
      <c r="AV7912" s="203"/>
      <c r="AW7912" s="75"/>
      <c r="AX7912" s="75"/>
      <c r="AY7912" s="94"/>
      <c r="AZ7912" s="75"/>
      <c r="BA7912" s="75"/>
    </row>
    <row r="7913" spans="48:53">
      <c r="AV7913" s="203"/>
      <c r="AW7913" s="75"/>
      <c r="AX7913" s="75"/>
      <c r="AY7913" s="94"/>
      <c r="AZ7913" s="75"/>
      <c r="BA7913" s="75"/>
    </row>
    <row r="7914" spans="48:53">
      <c r="AV7914" s="203"/>
      <c r="AW7914" s="75"/>
      <c r="AX7914" s="75"/>
      <c r="AY7914" s="94"/>
      <c r="AZ7914" s="75"/>
      <c r="BA7914" s="75"/>
    </row>
    <row r="7915" spans="48:53">
      <c r="AV7915" s="203"/>
      <c r="AW7915" s="75"/>
      <c r="AX7915" s="75"/>
      <c r="AY7915" s="94"/>
      <c r="AZ7915" s="75"/>
      <c r="BA7915" s="75"/>
    </row>
    <row r="7916" spans="48:53">
      <c r="AV7916" s="203"/>
      <c r="AW7916" s="75"/>
      <c r="AX7916" s="75"/>
      <c r="AY7916" s="94"/>
      <c r="AZ7916" s="75"/>
      <c r="BA7916" s="75"/>
    </row>
    <row r="7917" spans="48:53">
      <c r="AV7917" s="203"/>
      <c r="AW7917" s="75"/>
      <c r="AX7917" s="75"/>
      <c r="AY7917" s="94"/>
      <c r="AZ7917" s="75"/>
      <c r="BA7917" s="75"/>
    </row>
    <row r="7918" spans="48:53">
      <c r="AV7918" s="203"/>
      <c r="AW7918" s="75"/>
      <c r="AX7918" s="75"/>
      <c r="AY7918" s="94"/>
      <c r="AZ7918" s="75"/>
      <c r="BA7918" s="75"/>
    </row>
    <row r="7919" spans="48:53">
      <c r="AV7919" s="203"/>
      <c r="AW7919" s="75"/>
      <c r="AX7919" s="75"/>
      <c r="AY7919" s="94"/>
      <c r="AZ7919" s="75"/>
      <c r="BA7919" s="75"/>
    </row>
    <row r="7920" spans="48:53">
      <c r="AV7920" s="203"/>
      <c r="AW7920" s="75"/>
      <c r="AX7920" s="75"/>
      <c r="AY7920" s="94"/>
      <c r="AZ7920" s="75"/>
      <c r="BA7920" s="75"/>
    </row>
    <row r="7921" spans="48:53">
      <c r="AV7921" s="203"/>
      <c r="AW7921" s="75"/>
      <c r="AX7921" s="75"/>
      <c r="AY7921" s="94"/>
      <c r="AZ7921" s="75"/>
      <c r="BA7921" s="75"/>
    </row>
    <row r="7922" spans="48:53">
      <c r="AV7922" s="203"/>
      <c r="AW7922" s="75"/>
      <c r="AX7922" s="75"/>
      <c r="AY7922" s="94"/>
      <c r="AZ7922" s="75"/>
      <c r="BA7922" s="75"/>
    </row>
    <row r="7923" spans="48:53">
      <c r="AV7923" s="203"/>
      <c r="AW7923" s="75"/>
      <c r="AX7923" s="75"/>
      <c r="AY7923" s="94"/>
      <c r="AZ7923" s="75"/>
      <c r="BA7923" s="75"/>
    </row>
    <row r="7924" spans="48:53">
      <c r="AV7924" s="203"/>
      <c r="AW7924" s="75"/>
      <c r="AX7924" s="75"/>
      <c r="AY7924" s="94"/>
      <c r="AZ7924" s="75"/>
      <c r="BA7924" s="75"/>
    </row>
    <row r="7925" spans="48:53">
      <c r="AV7925" s="203"/>
      <c r="AW7925" s="75"/>
      <c r="AX7925" s="75"/>
      <c r="AY7925" s="94"/>
      <c r="AZ7925" s="75"/>
      <c r="BA7925" s="75"/>
    </row>
    <row r="7926" spans="48:53">
      <c r="AV7926" s="203"/>
      <c r="AW7926" s="75"/>
      <c r="AX7926" s="75"/>
      <c r="AY7926" s="94"/>
      <c r="AZ7926" s="75"/>
      <c r="BA7926" s="75"/>
    </row>
    <row r="7927" spans="48:53">
      <c r="AV7927" s="203"/>
      <c r="AW7927" s="75"/>
      <c r="AX7927" s="75"/>
      <c r="AY7927" s="94"/>
      <c r="AZ7927" s="75"/>
      <c r="BA7927" s="75"/>
    </row>
    <row r="7928" spans="48:53">
      <c r="AV7928" s="203"/>
      <c r="AW7928" s="75"/>
      <c r="AX7928" s="75"/>
      <c r="AY7928" s="94"/>
      <c r="AZ7928" s="75"/>
      <c r="BA7928" s="75"/>
    </row>
    <row r="7929" spans="48:53">
      <c r="AV7929" s="203"/>
      <c r="AW7929" s="75"/>
      <c r="AX7929" s="75"/>
      <c r="AY7929" s="94"/>
      <c r="AZ7929" s="75"/>
      <c r="BA7929" s="75"/>
    </row>
    <row r="7930" spans="48:53">
      <c r="AV7930" s="203"/>
      <c r="AW7930" s="75"/>
      <c r="AX7930" s="75"/>
      <c r="AY7930" s="94"/>
      <c r="AZ7930" s="75"/>
      <c r="BA7930" s="75"/>
    </row>
    <row r="7931" spans="48:53">
      <c r="AV7931" s="203"/>
      <c r="AW7931" s="75"/>
      <c r="AX7931" s="75"/>
      <c r="AY7931" s="94"/>
      <c r="AZ7931" s="75"/>
      <c r="BA7931" s="75"/>
    </row>
    <row r="7932" spans="48:53">
      <c r="AV7932" s="203"/>
      <c r="AW7932" s="75"/>
      <c r="AX7932" s="75"/>
      <c r="AY7932" s="94"/>
      <c r="AZ7932" s="75"/>
      <c r="BA7932" s="75"/>
    </row>
    <row r="7933" spans="48:53">
      <c r="AV7933" s="203"/>
      <c r="AW7933" s="75"/>
      <c r="AX7933" s="75"/>
      <c r="AY7933" s="94"/>
      <c r="AZ7933" s="75"/>
      <c r="BA7933" s="75"/>
    </row>
    <row r="7934" spans="48:53">
      <c r="AV7934" s="203"/>
      <c r="AW7934" s="75"/>
      <c r="AX7934" s="75"/>
      <c r="AY7934" s="94"/>
      <c r="AZ7934" s="75"/>
      <c r="BA7934" s="75"/>
    </row>
    <row r="7935" spans="48:53">
      <c r="AV7935" s="203"/>
      <c r="AW7935" s="75"/>
      <c r="AX7935" s="75"/>
      <c r="AY7935" s="94"/>
      <c r="AZ7935" s="75"/>
      <c r="BA7935" s="75"/>
    </row>
    <row r="7936" spans="48:53">
      <c r="AV7936" s="203"/>
      <c r="AW7936" s="75"/>
      <c r="AX7936" s="75"/>
      <c r="AY7936" s="94"/>
      <c r="AZ7936" s="75"/>
      <c r="BA7936" s="75"/>
    </row>
    <row r="7937" spans="48:53">
      <c r="AV7937" s="203"/>
      <c r="AW7937" s="75"/>
      <c r="AX7937" s="75"/>
      <c r="AY7937" s="94"/>
      <c r="AZ7937" s="75"/>
      <c r="BA7937" s="75"/>
    </row>
    <row r="7938" spans="48:53">
      <c r="AV7938" s="203"/>
      <c r="AW7938" s="75"/>
      <c r="AX7938" s="75"/>
      <c r="AY7938" s="94"/>
      <c r="AZ7938" s="75"/>
      <c r="BA7938" s="75"/>
    </row>
    <row r="7939" spans="48:53">
      <c r="AV7939" s="203"/>
      <c r="AW7939" s="75"/>
      <c r="AX7939" s="75"/>
      <c r="AY7939" s="94"/>
      <c r="AZ7939" s="75"/>
      <c r="BA7939" s="75"/>
    </row>
    <row r="7940" spans="48:53">
      <c r="AV7940" s="203"/>
      <c r="AW7940" s="75"/>
      <c r="AX7940" s="75"/>
      <c r="AY7940" s="94"/>
      <c r="AZ7940" s="75"/>
      <c r="BA7940" s="75"/>
    </row>
    <row r="7941" spans="48:53">
      <c r="AV7941" s="203"/>
      <c r="AW7941" s="75"/>
      <c r="AX7941" s="75"/>
      <c r="AY7941" s="94"/>
      <c r="AZ7941" s="75"/>
      <c r="BA7941" s="75"/>
    </row>
    <row r="7942" spans="48:53">
      <c r="AV7942" s="203"/>
      <c r="AW7942" s="75"/>
      <c r="AX7942" s="75"/>
      <c r="AY7942" s="94"/>
      <c r="AZ7942" s="75"/>
      <c r="BA7942" s="75"/>
    </row>
    <row r="7943" spans="48:53">
      <c r="AV7943" s="203"/>
      <c r="AW7943" s="75"/>
      <c r="AX7943" s="75"/>
      <c r="AY7943" s="94"/>
      <c r="AZ7943" s="75"/>
      <c r="BA7943" s="75"/>
    </row>
    <row r="7944" spans="48:53">
      <c r="AV7944" s="203"/>
      <c r="AW7944" s="75"/>
      <c r="AX7944" s="75"/>
      <c r="AY7944" s="94"/>
      <c r="AZ7944" s="75"/>
      <c r="BA7944" s="75"/>
    </row>
    <row r="7945" spans="48:53">
      <c r="AV7945" s="203"/>
      <c r="AW7945" s="75"/>
      <c r="AX7945" s="75"/>
      <c r="AY7945" s="94"/>
      <c r="AZ7945" s="75"/>
      <c r="BA7945" s="75"/>
    </row>
    <row r="7946" spans="48:53">
      <c r="AV7946" s="203"/>
      <c r="AW7946" s="75"/>
      <c r="AX7946" s="75"/>
      <c r="AY7946" s="94"/>
      <c r="AZ7946" s="75"/>
      <c r="BA7946" s="75"/>
    </row>
    <row r="7947" spans="48:53">
      <c r="AV7947" s="203"/>
      <c r="AW7947" s="75"/>
      <c r="AX7947" s="75"/>
      <c r="AY7947" s="94"/>
      <c r="AZ7947" s="75"/>
      <c r="BA7947" s="75"/>
    </row>
    <row r="7948" spans="48:53">
      <c r="AV7948" s="203"/>
      <c r="AW7948" s="75"/>
      <c r="AX7948" s="75"/>
      <c r="AY7948" s="94"/>
      <c r="AZ7948" s="75"/>
      <c r="BA7948" s="75"/>
    </row>
    <row r="7949" spans="48:53">
      <c r="AV7949" s="203"/>
      <c r="AW7949" s="75"/>
      <c r="AX7949" s="75"/>
      <c r="AY7949" s="94"/>
      <c r="AZ7949" s="75"/>
      <c r="BA7949" s="75"/>
    </row>
    <row r="7950" spans="48:53">
      <c r="AV7950" s="203"/>
      <c r="AW7950" s="75"/>
      <c r="AX7950" s="75"/>
      <c r="AY7950" s="94"/>
      <c r="AZ7950" s="75"/>
      <c r="BA7950" s="75"/>
    </row>
    <row r="7951" spans="48:53">
      <c r="AV7951" s="203"/>
      <c r="AW7951" s="75"/>
      <c r="AX7951" s="75"/>
      <c r="AY7951" s="94"/>
      <c r="AZ7951" s="75"/>
      <c r="BA7951" s="75"/>
    </row>
    <row r="7952" spans="48:53">
      <c r="AV7952" s="203"/>
      <c r="AW7952" s="75"/>
      <c r="AX7952" s="75"/>
      <c r="AY7952" s="94"/>
      <c r="AZ7952" s="75"/>
      <c r="BA7952" s="75"/>
    </row>
    <row r="7953" spans="48:53">
      <c r="AV7953" s="203"/>
      <c r="AW7953" s="75"/>
      <c r="AX7953" s="75"/>
      <c r="AY7953" s="94"/>
      <c r="AZ7953" s="75"/>
      <c r="BA7953" s="75"/>
    </row>
    <row r="7954" spans="48:53">
      <c r="AV7954" s="203"/>
      <c r="AW7954" s="75"/>
      <c r="AX7954" s="75"/>
      <c r="AY7954" s="94"/>
      <c r="AZ7954" s="75"/>
      <c r="BA7954" s="75"/>
    </row>
    <row r="7955" spans="48:53">
      <c r="AV7955" s="203"/>
      <c r="AW7955" s="75"/>
      <c r="AX7955" s="75"/>
      <c r="AY7955" s="94"/>
      <c r="AZ7955" s="75"/>
      <c r="BA7955" s="75"/>
    </row>
    <row r="7956" spans="48:53">
      <c r="AV7956" s="203"/>
      <c r="AW7956" s="75"/>
      <c r="AX7956" s="75"/>
      <c r="AY7956" s="94"/>
      <c r="AZ7956" s="75"/>
      <c r="BA7956" s="75"/>
    </row>
    <row r="7957" spans="48:53">
      <c r="AV7957" s="203"/>
      <c r="AW7957" s="75"/>
      <c r="AX7957" s="75"/>
      <c r="AY7957" s="94"/>
      <c r="AZ7957" s="75"/>
      <c r="BA7957" s="75"/>
    </row>
    <row r="7958" spans="48:53">
      <c r="AV7958" s="203"/>
      <c r="AW7958" s="75"/>
      <c r="AX7958" s="75"/>
      <c r="AY7958" s="94"/>
      <c r="AZ7958" s="75"/>
      <c r="BA7958" s="75"/>
    </row>
    <row r="7959" spans="48:53">
      <c r="AV7959" s="203"/>
      <c r="AW7959" s="75"/>
      <c r="AX7959" s="75"/>
      <c r="AY7959" s="94"/>
      <c r="AZ7959" s="75"/>
      <c r="BA7959" s="75"/>
    </row>
    <row r="7960" spans="48:53">
      <c r="AV7960" s="203"/>
      <c r="AW7960" s="75"/>
      <c r="AX7960" s="75"/>
      <c r="AY7960" s="94"/>
      <c r="AZ7960" s="75"/>
      <c r="BA7960" s="75"/>
    </row>
    <row r="7961" spans="48:53">
      <c r="AV7961" s="203"/>
      <c r="AW7961" s="75"/>
      <c r="AX7961" s="75"/>
      <c r="AY7961" s="94"/>
      <c r="AZ7961" s="75"/>
      <c r="BA7961" s="75"/>
    </row>
    <row r="7962" spans="48:53">
      <c r="AV7962" s="203"/>
      <c r="AW7962" s="75"/>
      <c r="AX7962" s="75"/>
      <c r="AY7962" s="94"/>
      <c r="AZ7962" s="75"/>
      <c r="BA7962" s="75"/>
    </row>
    <row r="7963" spans="48:53">
      <c r="AV7963" s="203"/>
      <c r="AW7963" s="75"/>
      <c r="AX7963" s="75"/>
      <c r="AY7963" s="94"/>
      <c r="AZ7963" s="75"/>
      <c r="BA7963" s="75"/>
    </row>
    <row r="7964" spans="48:53">
      <c r="AV7964" s="203"/>
      <c r="AW7964" s="75"/>
      <c r="AX7964" s="75"/>
      <c r="AY7964" s="94"/>
      <c r="AZ7964" s="75"/>
      <c r="BA7964" s="75"/>
    </row>
    <row r="7965" spans="48:53">
      <c r="AV7965" s="203"/>
      <c r="AW7965" s="75"/>
      <c r="AX7965" s="75"/>
      <c r="AY7965" s="94"/>
      <c r="AZ7965" s="75"/>
      <c r="BA7965" s="75"/>
    </row>
    <row r="7966" spans="48:53">
      <c r="AV7966" s="203"/>
      <c r="AW7966" s="75"/>
      <c r="AX7966" s="75"/>
      <c r="AY7966" s="94"/>
      <c r="AZ7966" s="75"/>
      <c r="BA7966" s="75"/>
    </row>
    <row r="7967" spans="48:53">
      <c r="AV7967" s="203"/>
      <c r="AW7967" s="75"/>
      <c r="AX7967" s="75"/>
      <c r="AY7967" s="94"/>
      <c r="AZ7967" s="75"/>
      <c r="BA7967" s="75"/>
    </row>
    <row r="7968" spans="48:53">
      <c r="AV7968" s="203"/>
      <c r="AW7968" s="75"/>
      <c r="AX7968" s="75"/>
      <c r="AY7968" s="94"/>
      <c r="AZ7968" s="75"/>
      <c r="BA7968" s="75"/>
    </row>
    <row r="7969" spans="48:53">
      <c r="AV7969" s="203"/>
      <c r="AW7969" s="75"/>
      <c r="AX7969" s="75"/>
      <c r="AY7969" s="94"/>
      <c r="AZ7969" s="75"/>
      <c r="BA7969" s="75"/>
    </row>
    <row r="7970" spans="48:53">
      <c r="AV7970" s="203"/>
      <c r="AW7970" s="75"/>
      <c r="AX7970" s="75"/>
      <c r="AY7970" s="94"/>
      <c r="AZ7970" s="75"/>
      <c r="BA7970" s="75"/>
    </row>
    <row r="7971" spans="48:53">
      <c r="AV7971" s="203"/>
      <c r="AW7971" s="75"/>
      <c r="AX7971" s="75"/>
      <c r="AY7971" s="94"/>
      <c r="AZ7971" s="75"/>
      <c r="BA7971" s="75"/>
    </row>
    <row r="7972" spans="48:53">
      <c r="AV7972" s="203"/>
      <c r="AW7972" s="75"/>
      <c r="AX7972" s="75"/>
      <c r="AY7972" s="94"/>
      <c r="AZ7972" s="75"/>
      <c r="BA7972" s="75"/>
    </row>
    <row r="7973" spans="48:53">
      <c r="AV7973" s="203"/>
      <c r="AW7973" s="75"/>
      <c r="AX7973" s="75"/>
      <c r="AY7973" s="94"/>
      <c r="AZ7973" s="75"/>
      <c r="BA7973" s="75"/>
    </row>
    <row r="7974" spans="48:53">
      <c r="AV7974" s="203"/>
      <c r="AW7974" s="75"/>
      <c r="AX7974" s="75"/>
      <c r="AY7974" s="94"/>
      <c r="AZ7974" s="75"/>
      <c r="BA7974" s="75"/>
    </row>
    <row r="7975" spans="48:53">
      <c r="AV7975" s="203"/>
      <c r="AW7975" s="75"/>
      <c r="AX7975" s="75"/>
      <c r="AY7975" s="94"/>
      <c r="AZ7975" s="75"/>
      <c r="BA7975" s="75"/>
    </row>
    <row r="7976" spans="48:53">
      <c r="AV7976" s="203"/>
      <c r="AW7976" s="75"/>
      <c r="AX7976" s="75"/>
      <c r="AY7976" s="94"/>
      <c r="AZ7976" s="75"/>
      <c r="BA7976" s="75"/>
    </row>
    <row r="7977" spans="48:53">
      <c r="AV7977" s="203"/>
      <c r="AW7977" s="75"/>
      <c r="AX7977" s="75"/>
      <c r="AY7977" s="94"/>
      <c r="AZ7977" s="75"/>
      <c r="BA7977" s="75"/>
    </row>
    <row r="7978" spans="48:53">
      <c r="AV7978" s="203"/>
      <c r="AW7978" s="75"/>
      <c r="AX7978" s="75"/>
      <c r="AY7978" s="94"/>
      <c r="AZ7978" s="75"/>
      <c r="BA7978" s="75"/>
    </row>
    <row r="7979" spans="48:53">
      <c r="AV7979" s="203"/>
      <c r="AW7979" s="75"/>
      <c r="AX7979" s="75"/>
      <c r="AY7979" s="94"/>
      <c r="AZ7979" s="75"/>
      <c r="BA7979" s="75"/>
    </row>
    <row r="7980" spans="48:53">
      <c r="AV7980" s="203"/>
      <c r="AW7980" s="75"/>
      <c r="AX7980" s="75"/>
      <c r="AY7980" s="94"/>
      <c r="AZ7980" s="75"/>
      <c r="BA7980" s="75"/>
    </row>
    <row r="7981" spans="48:53">
      <c r="AV7981" s="203"/>
      <c r="AW7981" s="75"/>
      <c r="AX7981" s="75"/>
      <c r="AY7981" s="94"/>
      <c r="AZ7981" s="75"/>
      <c r="BA7981" s="75"/>
    </row>
    <row r="7982" spans="48:53">
      <c r="AV7982" s="203"/>
      <c r="AW7982" s="75"/>
      <c r="AX7982" s="75"/>
      <c r="AY7982" s="94"/>
      <c r="AZ7982" s="75"/>
      <c r="BA7982" s="75"/>
    </row>
    <row r="7983" spans="48:53">
      <c r="AV7983" s="203"/>
      <c r="AW7983" s="75"/>
      <c r="AX7983" s="75"/>
      <c r="AY7983" s="94"/>
      <c r="AZ7983" s="75"/>
      <c r="BA7983" s="75"/>
    </row>
    <row r="7984" spans="48:53">
      <c r="AV7984" s="203"/>
      <c r="AW7984" s="75"/>
      <c r="AX7984" s="75"/>
      <c r="AY7984" s="94"/>
      <c r="AZ7984" s="75"/>
      <c r="BA7984" s="75"/>
    </row>
    <row r="7985" spans="48:53">
      <c r="AV7985" s="203"/>
      <c r="AW7985" s="75"/>
      <c r="AX7985" s="75"/>
      <c r="AY7985" s="94"/>
      <c r="AZ7985" s="75"/>
      <c r="BA7985" s="75"/>
    </row>
    <row r="7986" spans="48:53">
      <c r="AV7986" s="203"/>
      <c r="AW7986" s="75"/>
      <c r="AX7986" s="75"/>
      <c r="AY7986" s="94"/>
      <c r="AZ7986" s="75"/>
      <c r="BA7986" s="75"/>
    </row>
    <row r="7987" spans="48:53">
      <c r="AV7987" s="203"/>
      <c r="AW7987" s="75"/>
      <c r="AX7987" s="75"/>
      <c r="AY7987" s="94"/>
      <c r="AZ7987" s="75"/>
      <c r="BA7987" s="75"/>
    </row>
    <row r="7988" spans="48:53">
      <c r="AV7988" s="203"/>
      <c r="AW7988" s="75"/>
      <c r="AX7988" s="75"/>
      <c r="AY7988" s="94"/>
      <c r="AZ7988" s="75"/>
      <c r="BA7988" s="75"/>
    </row>
    <row r="7989" spans="48:53">
      <c r="AV7989" s="203"/>
      <c r="AW7989" s="75"/>
      <c r="AX7989" s="75"/>
      <c r="AY7989" s="94"/>
      <c r="AZ7989" s="75"/>
      <c r="BA7989" s="75"/>
    </row>
    <row r="7990" spans="48:53">
      <c r="AV7990" s="203"/>
      <c r="AW7990" s="75"/>
      <c r="AX7990" s="75"/>
      <c r="AY7990" s="94"/>
      <c r="AZ7990" s="75"/>
      <c r="BA7990" s="75"/>
    </row>
    <row r="7991" spans="48:53">
      <c r="AV7991" s="203"/>
      <c r="AW7991" s="75"/>
      <c r="AX7991" s="75"/>
      <c r="AY7991" s="94"/>
      <c r="AZ7991" s="75"/>
      <c r="BA7991" s="75"/>
    </row>
    <row r="7992" spans="48:53">
      <c r="AV7992" s="203"/>
      <c r="AW7992" s="75"/>
      <c r="AX7992" s="75"/>
      <c r="AY7992" s="94"/>
      <c r="AZ7992" s="75"/>
      <c r="BA7992" s="75"/>
    </row>
    <row r="7993" spans="48:53">
      <c r="AV7993" s="203"/>
      <c r="AW7993" s="75"/>
      <c r="AX7993" s="75"/>
      <c r="AY7993" s="94"/>
      <c r="AZ7993" s="75"/>
      <c r="BA7993" s="75"/>
    </row>
    <row r="7994" spans="48:53">
      <c r="AV7994" s="203"/>
      <c r="AW7994" s="75"/>
      <c r="AX7994" s="75"/>
      <c r="AY7994" s="94"/>
      <c r="AZ7994" s="75"/>
      <c r="BA7994" s="75"/>
    </row>
    <row r="7995" spans="48:53">
      <c r="AV7995" s="203"/>
      <c r="AW7995" s="75"/>
      <c r="AX7995" s="75"/>
      <c r="AY7995" s="94"/>
      <c r="AZ7995" s="75"/>
      <c r="BA7995" s="75"/>
    </row>
    <row r="7996" spans="48:53">
      <c r="AV7996" s="203"/>
      <c r="AW7996" s="75"/>
      <c r="AX7996" s="75"/>
      <c r="AY7996" s="94"/>
      <c r="AZ7996" s="75"/>
      <c r="BA7996" s="75"/>
    </row>
    <row r="7997" spans="48:53">
      <c r="AV7997" s="203"/>
      <c r="AW7997" s="75"/>
      <c r="AX7997" s="75"/>
      <c r="AY7997" s="94"/>
      <c r="AZ7997" s="75"/>
      <c r="BA7997" s="75"/>
    </row>
    <row r="7998" spans="48:53">
      <c r="AV7998" s="203"/>
      <c r="AW7998" s="75"/>
      <c r="AX7998" s="75"/>
      <c r="AY7998" s="94"/>
      <c r="AZ7998" s="75"/>
      <c r="BA7998" s="75"/>
    </row>
    <row r="7999" spans="48:53">
      <c r="AV7999" s="203"/>
      <c r="AW7999" s="75"/>
      <c r="AX7999" s="75"/>
      <c r="AY7999" s="94"/>
      <c r="AZ7999" s="75"/>
      <c r="BA7999" s="75"/>
    </row>
    <row r="8000" spans="48:53">
      <c r="AV8000" s="203"/>
      <c r="AW8000" s="75"/>
      <c r="AX8000" s="75"/>
      <c r="AY8000" s="94"/>
      <c r="AZ8000" s="75"/>
      <c r="BA8000" s="75"/>
    </row>
    <row r="8001" spans="48:53">
      <c r="AV8001" s="203"/>
      <c r="AW8001" s="75"/>
      <c r="AX8001" s="75"/>
      <c r="AY8001" s="94"/>
      <c r="AZ8001" s="75"/>
      <c r="BA8001" s="75"/>
    </row>
    <row r="8002" spans="48:53">
      <c r="AV8002" s="203"/>
      <c r="AW8002" s="75"/>
      <c r="AX8002" s="75"/>
      <c r="AY8002" s="94"/>
      <c r="AZ8002" s="75"/>
      <c r="BA8002" s="75"/>
    </row>
    <row r="8003" spans="48:53">
      <c r="AV8003" s="203"/>
      <c r="AW8003" s="75"/>
      <c r="AX8003" s="75"/>
      <c r="AY8003" s="94"/>
      <c r="AZ8003" s="75"/>
      <c r="BA8003" s="75"/>
    </row>
    <row r="8004" spans="48:53">
      <c r="AV8004" s="203"/>
      <c r="AW8004" s="75"/>
      <c r="AX8004" s="75"/>
      <c r="AY8004" s="94"/>
      <c r="AZ8004" s="75"/>
      <c r="BA8004" s="75"/>
    </row>
    <row r="8005" spans="48:53">
      <c r="AV8005" s="203"/>
      <c r="AW8005" s="75"/>
      <c r="AX8005" s="75"/>
      <c r="AY8005" s="94"/>
      <c r="AZ8005" s="75"/>
      <c r="BA8005" s="75"/>
    </row>
    <row r="8006" spans="48:53">
      <c r="AV8006" s="203"/>
      <c r="AW8006" s="75"/>
      <c r="AX8006" s="75"/>
      <c r="AY8006" s="94"/>
      <c r="AZ8006" s="75"/>
      <c r="BA8006" s="75"/>
    </row>
    <row r="8007" spans="48:53">
      <c r="AV8007" s="203"/>
      <c r="AW8007" s="75"/>
      <c r="AX8007" s="75"/>
      <c r="AY8007" s="94"/>
      <c r="AZ8007" s="75"/>
      <c r="BA8007" s="75"/>
    </row>
    <row r="8008" spans="48:53">
      <c r="AV8008" s="203"/>
      <c r="AW8008" s="75"/>
      <c r="AX8008" s="75"/>
      <c r="AY8008" s="94"/>
      <c r="AZ8008" s="75"/>
      <c r="BA8008" s="75"/>
    </row>
    <row r="8009" spans="48:53">
      <c r="AV8009" s="203"/>
      <c r="AW8009" s="75"/>
      <c r="AX8009" s="75"/>
      <c r="AY8009" s="94"/>
      <c r="AZ8009" s="75"/>
      <c r="BA8009" s="75"/>
    </row>
    <row r="8010" spans="48:53">
      <c r="AV8010" s="203"/>
      <c r="AW8010" s="75"/>
      <c r="AX8010" s="75"/>
      <c r="AY8010" s="94"/>
      <c r="AZ8010" s="75"/>
      <c r="BA8010" s="75"/>
    </row>
    <row r="8011" spans="48:53">
      <c r="AV8011" s="203"/>
      <c r="AW8011" s="75"/>
      <c r="AX8011" s="75"/>
      <c r="AY8011" s="94"/>
      <c r="AZ8011" s="75"/>
      <c r="BA8011" s="75"/>
    </row>
    <row r="8012" spans="48:53">
      <c r="AV8012" s="203"/>
      <c r="AW8012" s="75"/>
      <c r="AX8012" s="75"/>
      <c r="AY8012" s="94"/>
      <c r="AZ8012" s="75"/>
      <c r="BA8012" s="75"/>
    </row>
    <row r="8013" spans="48:53">
      <c r="AV8013" s="203"/>
      <c r="AW8013" s="75"/>
      <c r="AX8013" s="75"/>
      <c r="AY8013" s="94"/>
      <c r="AZ8013" s="75"/>
      <c r="BA8013" s="75"/>
    </row>
    <row r="8014" spans="48:53">
      <c r="AV8014" s="203"/>
      <c r="AW8014" s="75"/>
      <c r="AX8014" s="75"/>
      <c r="AY8014" s="94"/>
      <c r="AZ8014" s="75"/>
      <c r="BA8014" s="75"/>
    </row>
    <row r="8015" spans="48:53">
      <c r="AV8015" s="203"/>
      <c r="AW8015" s="75"/>
      <c r="AX8015" s="75"/>
      <c r="AY8015" s="94"/>
      <c r="AZ8015" s="75"/>
      <c r="BA8015" s="75"/>
    </row>
    <row r="8016" spans="48:53">
      <c r="AV8016" s="203"/>
      <c r="AW8016" s="75"/>
      <c r="AX8016" s="75"/>
      <c r="AY8016" s="94"/>
      <c r="AZ8016" s="75"/>
      <c r="BA8016" s="75"/>
    </row>
    <row r="8017" spans="48:53">
      <c r="AV8017" s="203"/>
      <c r="AW8017" s="75"/>
      <c r="AX8017" s="75"/>
      <c r="AY8017" s="94"/>
      <c r="AZ8017" s="75"/>
      <c r="BA8017" s="75"/>
    </row>
    <row r="8018" spans="48:53">
      <c r="AV8018" s="203"/>
      <c r="AW8018" s="75"/>
      <c r="AX8018" s="75"/>
      <c r="AY8018" s="94"/>
      <c r="AZ8018" s="75"/>
      <c r="BA8018" s="75"/>
    </row>
    <row r="8019" spans="48:53">
      <c r="AV8019" s="203"/>
      <c r="AW8019" s="75"/>
      <c r="AX8019" s="75"/>
      <c r="AY8019" s="94"/>
      <c r="AZ8019" s="75"/>
      <c r="BA8019" s="75"/>
    </row>
    <row r="8020" spans="48:53">
      <c r="AV8020" s="203"/>
      <c r="AW8020" s="75"/>
      <c r="AX8020" s="75"/>
      <c r="AY8020" s="94"/>
      <c r="AZ8020" s="75"/>
      <c r="BA8020" s="75"/>
    </row>
    <row r="8021" spans="48:53">
      <c r="AV8021" s="203"/>
      <c r="AW8021" s="75"/>
      <c r="AX8021" s="75"/>
      <c r="AY8021" s="94"/>
      <c r="AZ8021" s="75"/>
      <c r="BA8021" s="75"/>
    </row>
    <row r="8022" spans="48:53">
      <c r="AV8022" s="203"/>
      <c r="AW8022" s="75"/>
      <c r="AX8022" s="75"/>
      <c r="AY8022" s="94"/>
      <c r="AZ8022" s="75"/>
      <c r="BA8022" s="75"/>
    </row>
    <row r="8023" spans="48:53">
      <c r="AV8023" s="203"/>
      <c r="AW8023" s="75"/>
      <c r="AX8023" s="75"/>
      <c r="AY8023" s="94"/>
      <c r="AZ8023" s="75"/>
      <c r="BA8023" s="75"/>
    </row>
    <row r="8024" spans="48:53">
      <c r="AV8024" s="203"/>
      <c r="AW8024" s="75"/>
      <c r="AX8024" s="75"/>
      <c r="AY8024" s="94"/>
      <c r="AZ8024" s="75"/>
      <c r="BA8024" s="75"/>
    </row>
    <row r="8025" spans="48:53">
      <c r="AV8025" s="203"/>
      <c r="AW8025" s="75"/>
      <c r="AX8025" s="75"/>
      <c r="AY8025" s="94"/>
      <c r="AZ8025" s="75"/>
      <c r="BA8025" s="75"/>
    </row>
    <row r="8026" spans="48:53">
      <c r="AV8026" s="203"/>
      <c r="AW8026" s="75"/>
      <c r="AX8026" s="75"/>
      <c r="AY8026" s="94"/>
      <c r="AZ8026" s="75"/>
      <c r="BA8026" s="75"/>
    </row>
    <row r="8027" spans="48:53">
      <c r="AV8027" s="203"/>
      <c r="AW8027" s="75"/>
      <c r="AX8027" s="75"/>
      <c r="AY8027" s="94"/>
      <c r="AZ8027" s="75"/>
      <c r="BA8027" s="75"/>
    </row>
    <row r="8028" spans="48:53">
      <c r="AV8028" s="203"/>
      <c r="AW8028" s="75"/>
      <c r="AX8028" s="75"/>
      <c r="AY8028" s="94"/>
      <c r="AZ8028" s="75"/>
      <c r="BA8028" s="75"/>
    </row>
    <row r="8029" spans="48:53">
      <c r="AV8029" s="203"/>
      <c r="AW8029" s="75"/>
      <c r="AX8029" s="75"/>
      <c r="AY8029" s="94"/>
      <c r="AZ8029" s="75"/>
      <c r="BA8029" s="75"/>
    </row>
    <row r="8030" spans="48:53">
      <c r="AV8030" s="203"/>
      <c r="AW8030" s="75"/>
      <c r="AX8030" s="75"/>
      <c r="AY8030" s="94"/>
      <c r="AZ8030" s="75"/>
      <c r="BA8030" s="75"/>
    </row>
    <row r="8031" spans="48:53">
      <c r="AV8031" s="203"/>
      <c r="AW8031" s="75"/>
      <c r="AX8031" s="75"/>
      <c r="AY8031" s="94"/>
      <c r="AZ8031" s="75"/>
      <c r="BA8031" s="75"/>
    </row>
    <row r="8032" spans="48:53">
      <c r="AV8032" s="203"/>
      <c r="AW8032" s="75"/>
      <c r="AX8032" s="75"/>
      <c r="AY8032" s="94"/>
      <c r="AZ8032" s="75"/>
      <c r="BA8032" s="75"/>
    </row>
    <row r="8033" spans="48:53">
      <c r="AV8033" s="203"/>
      <c r="AW8033" s="75"/>
      <c r="AX8033" s="75"/>
      <c r="AY8033" s="94"/>
      <c r="AZ8033" s="75"/>
      <c r="BA8033" s="75"/>
    </row>
    <row r="8034" spans="48:53">
      <c r="AV8034" s="203"/>
      <c r="AW8034" s="75"/>
      <c r="AX8034" s="75"/>
      <c r="AY8034" s="94"/>
      <c r="AZ8034" s="75"/>
      <c r="BA8034" s="75"/>
    </row>
    <row r="8035" spans="48:53">
      <c r="AV8035" s="203"/>
      <c r="AW8035" s="75"/>
      <c r="AX8035" s="75"/>
      <c r="AY8035" s="94"/>
      <c r="AZ8035" s="75"/>
      <c r="BA8035" s="75"/>
    </row>
    <row r="8036" spans="48:53">
      <c r="AV8036" s="203"/>
      <c r="AW8036" s="75"/>
      <c r="AX8036" s="75"/>
      <c r="AY8036" s="94"/>
      <c r="AZ8036" s="75"/>
      <c r="BA8036" s="75"/>
    </row>
    <row r="8037" spans="48:53">
      <c r="AV8037" s="203"/>
      <c r="AW8037" s="75"/>
      <c r="AX8037" s="75"/>
      <c r="AY8037" s="94"/>
      <c r="AZ8037" s="75"/>
      <c r="BA8037" s="75"/>
    </row>
    <row r="8038" spans="48:53">
      <c r="AV8038" s="203"/>
      <c r="AW8038" s="75"/>
      <c r="AX8038" s="75"/>
      <c r="AY8038" s="94"/>
      <c r="AZ8038" s="75"/>
      <c r="BA8038" s="75"/>
    </row>
    <row r="8039" spans="48:53">
      <c r="AV8039" s="203"/>
      <c r="AW8039" s="75"/>
      <c r="AX8039" s="75"/>
      <c r="AY8039" s="94"/>
      <c r="AZ8039" s="75"/>
      <c r="BA8039" s="75"/>
    </row>
    <row r="8040" spans="48:53">
      <c r="AV8040" s="203"/>
      <c r="AW8040" s="75"/>
      <c r="AX8040" s="75"/>
      <c r="AY8040" s="94"/>
      <c r="AZ8040" s="75"/>
      <c r="BA8040" s="75"/>
    </row>
    <row r="8041" spans="48:53">
      <c r="AV8041" s="203"/>
      <c r="AW8041" s="75"/>
      <c r="AX8041" s="75"/>
      <c r="AY8041" s="94"/>
      <c r="AZ8041" s="75"/>
      <c r="BA8041" s="75"/>
    </row>
    <row r="8042" spans="48:53">
      <c r="AV8042" s="203"/>
      <c r="AW8042" s="75"/>
      <c r="AX8042" s="75"/>
      <c r="AY8042" s="94"/>
      <c r="AZ8042" s="75"/>
      <c r="BA8042" s="75"/>
    </row>
    <row r="8043" spans="48:53">
      <c r="AV8043" s="203"/>
      <c r="AW8043" s="75"/>
      <c r="AX8043" s="75"/>
      <c r="AY8043" s="94"/>
      <c r="AZ8043" s="75"/>
      <c r="BA8043" s="75"/>
    </row>
    <row r="8044" spans="48:53">
      <c r="AV8044" s="203"/>
      <c r="AW8044" s="75"/>
      <c r="AX8044" s="75"/>
      <c r="AY8044" s="94"/>
      <c r="AZ8044" s="75"/>
      <c r="BA8044" s="75"/>
    </row>
    <row r="8045" spans="48:53">
      <c r="AV8045" s="203"/>
      <c r="AW8045" s="75"/>
      <c r="AX8045" s="75"/>
      <c r="AY8045" s="94"/>
      <c r="AZ8045" s="75"/>
      <c r="BA8045" s="75"/>
    </row>
    <row r="8046" spans="48:53">
      <c r="AV8046" s="203"/>
      <c r="AW8046" s="75"/>
      <c r="AX8046" s="75"/>
      <c r="AY8046" s="94"/>
      <c r="AZ8046" s="75"/>
      <c r="BA8046" s="75"/>
    </row>
    <row r="8047" spans="48:53">
      <c r="AV8047" s="203"/>
      <c r="AW8047" s="75"/>
      <c r="AX8047" s="75"/>
      <c r="AY8047" s="94"/>
      <c r="AZ8047" s="75"/>
      <c r="BA8047" s="75"/>
    </row>
    <row r="8048" spans="48:53">
      <c r="AV8048" s="203"/>
      <c r="AW8048" s="75"/>
      <c r="AX8048" s="75"/>
      <c r="AY8048" s="94"/>
      <c r="AZ8048" s="75"/>
      <c r="BA8048" s="75"/>
    </row>
    <row r="8049" spans="48:53">
      <c r="AV8049" s="203"/>
      <c r="AW8049" s="75"/>
      <c r="AX8049" s="75"/>
      <c r="AY8049" s="94"/>
      <c r="AZ8049" s="75"/>
      <c r="BA8049" s="75"/>
    </row>
    <row r="8050" spans="48:53">
      <c r="AV8050" s="203"/>
      <c r="AW8050" s="75"/>
      <c r="AX8050" s="75"/>
      <c r="AY8050" s="94"/>
      <c r="AZ8050" s="75"/>
      <c r="BA8050" s="75"/>
    </row>
    <row r="8051" spans="48:53">
      <c r="AV8051" s="203"/>
      <c r="AW8051" s="75"/>
      <c r="AX8051" s="75"/>
      <c r="AY8051" s="94"/>
      <c r="AZ8051" s="75"/>
      <c r="BA8051" s="75"/>
    </row>
    <row r="8052" spans="48:53">
      <c r="AV8052" s="203"/>
      <c r="AW8052" s="75"/>
      <c r="AX8052" s="75"/>
      <c r="AY8052" s="94"/>
      <c r="AZ8052" s="75"/>
      <c r="BA8052" s="75"/>
    </row>
    <row r="8053" spans="48:53">
      <c r="AV8053" s="203"/>
      <c r="AW8053" s="75"/>
      <c r="AX8053" s="75"/>
      <c r="AY8053" s="94"/>
      <c r="AZ8053" s="75"/>
      <c r="BA8053" s="75"/>
    </row>
    <row r="8054" spans="48:53">
      <c r="AV8054" s="203"/>
      <c r="AW8054" s="75"/>
      <c r="AX8054" s="75"/>
      <c r="AY8054" s="94"/>
      <c r="AZ8054" s="75"/>
      <c r="BA8054" s="75"/>
    </row>
    <row r="8055" spans="48:53">
      <c r="AV8055" s="203"/>
      <c r="AW8055" s="75"/>
      <c r="AX8055" s="75"/>
      <c r="AY8055" s="94"/>
      <c r="AZ8055" s="75"/>
      <c r="BA8055" s="75"/>
    </row>
    <row r="8056" spans="48:53">
      <c r="AV8056" s="203"/>
      <c r="AW8056" s="75"/>
      <c r="AX8056" s="75"/>
      <c r="AY8056" s="94"/>
      <c r="AZ8056" s="75"/>
      <c r="BA8056" s="75"/>
    </row>
    <row r="8057" spans="48:53">
      <c r="AV8057" s="203"/>
      <c r="AW8057" s="75"/>
      <c r="AX8057" s="75"/>
      <c r="AY8057" s="94"/>
      <c r="AZ8057" s="75"/>
      <c r="BA8057" s="75"/>
    </row>
    <row r="8058" spans="48:53">
      <c r="AV8058" s="203"/>
      <c r="AW8058" s="75"/>
      <c r="AX8058" s="75"/>
      <c r="AY8058" s="94"/>
      <c r="AZ8058" s="75"/>
      <c r="BA8058" s="75"/>
    </row>
    <row r="8059" spans="48:53">
      <c r="AV8059" s="203"/>
      <c r="AW8059" s="75"/>
      <c r="AX8059" s="75"/>
      <c r="AY8059" s="94"/>
      <c r="AZ8059" s="75"/>
      <c r="BA8059" s="75"/>
    </row>
    <row r="8060" spans="48:53">
      <c r="AV8060" s="203"/>
      <c r="AW8060" s="75"/>
      <c r="AX8060" s="75"/>
      <c r="AY8060" s="94"/>
      <c r="AZ8060" s="75"/>
      <c r="BA8060" s="75"/>
    </row>
    <row r="8061" spans="48:53">
      <c r="AV8061" s="203"/>
      <c r="AW8061" s="75"/>
      <c r="AX8061" s="75"/>
      <c r="AY8061" s="94"/>
      <c r="AZ8061" s="75"/>
      <c r="BA8061" s="75"/>
    </row>
    <row r="8062" spans="48:53">
      <c r="AV8062" s="203"/>
      <c r="AW8062" s="75"/>
      <c r="AX8062" s="75"/>
      <c r="AY8062" s="94"/>
      <c r="AZ8062" s="75"/>
      <c r="BA8062" s="75"/>
    </row>
    <row r="8063" spans="48:53">
      <c r="AV8063" s="203"/>
      <c r="AW8063" s="75"/>
      <c r="AX8063" s="75"/>
      <c r="AY8063" s="94"/>
      <c r="AZ8063" s="75"/>
      <c r="BA8063" s="75"/>
    </row>
    <row r="8064" spans="48:53">
      <c r="AV8064" s="203"/>
      <c r="AW8064" s="75"/>
      <c r="AX8064" s="75"/>
      <c r="AY8064" s="94"/>
      <c r="AZ8064" s="75"/>
      <c r="BA8064" s="75"/>
    </row>
    <row r="8065" spans="48:53">
      <c r="AV8065" s="203"/>
      <c r="AW8065" s="75"/>
      <c r="AX8065" s="75"/>
      <c r="AY8065" s="94"/>
      <c r="AZ8065" s="75"/>
      <c r="BA8065" s="75"/>
    </row>
    <row r="8066" spans="48:53">
      <c r="AV8066" s="203"/>
      <c r="AW8066" s="75"/>
      <c r="AX8066" s="75"/>
      <c r="AY8066" s="94"/>
      <c r="AZ8066" s="75"/>
      <c r="BA8066" s="75"/>
    </row>
    <row r="8067" spans="48:53">
      <c r="AV8067" s="203"/>
      <c r="AW8067" s="75"/>
      <c r="AX8067" s="75"/>
      <c r="AY8067" s="94"/>
      <c r="AZ8067" s="75"/>
      <c r="BA8067" s="75"/>
    </row>
    <row r="8068" spans="48:53">
      <c r="AV8068" s="203"/>
      <c r="AW8068" s="75"/>
      <c r="AX8068" s="75"/>
      <c r="AY8068" s="94"/>
      <c r="AZ8068" s="75"/>
      <c r="BA8068" s="75"/>
    </row>
    <row r="8069" spans="48:53">
      <c r="AV8069" s="203"/>
      <c r="AW8069" s="75"/>
      <c r="AX8069" s="75"/>
      <c r="AY8069" s="94"/>
      <c r="AZ8069" s="75"/>
      <c r="BA8069" s="75"/>
    </row>
    <row r="8070" spans="48:53">
      <c r="AV8070" s="203"/>
      <c r="AW8070" s="75"/>
      <c r="AX8070" s="75"/>
      <c r="AY8070" s="94"/>
      <c r="AZ8070" s="75"/>
      <c r="BA8070" s="75"/>
    </row>
    <row r="8071" spans="48:53">
      <c r="AV8071" s="203"/>
      <c r="AW8071" s="75"/>
      <c r="AX8071" s="75"/>
      <c r="AY8071" s="94"/>
      <c r="AZ8071" s="75"/>
      <c r="BA8071" s="75"/>
    </row>
    <row r="8072" spans="48:53">
      <c r="AV8072" s="203"/>
      <c r="AW8072" s="75"/>
      <c r="AX8072" s="75"/>
      <c r="AY8072" s="94"/>
      <c r="AZ8072" s="75"/>
      <c r="BA8072" s="75"/>
    </row>
    <row r="8073" spans="48:53">
      <c r="AV8073" s="203"/>
      <c r="AW8073" s="75"/>
      <c r="AX8073" s="75"/>
      <c r="AY8073" s="94"/>
      <c r="AZ8073" s="75"/>
      <c r="BA8073" s="75"/>
    </row>
    <row r="8074" spans="48:53">
      <c r="AV8074" s="203"/>
      <c r="AW8074" s="75"/>
      <c r="AX8074" s="75"/>
      <c r="AY8074" s="94"/>
      <c r="AZ8074" s="75"/>
      <c r="BA8074" s="75"/>
    </row>
    <row r="8075" spans="48:53">
      <c r="AV8075" s="203"/>
      <c r="AW8075" s="75"/>
      <c r="AX8075" s="75"/>
      <c r="AY8075" s="94"/>
      <c r="AZ8075" s="75"/>
      <c r="BA8075" s="75"/>
    </row>
    <row r="8076" spans="48:53">
      <c r="AV8076" s="203"/>
      <c r="AW8076" s="75"/>
      <c r="AX8076" s="75"/>
      <c r="AY8076" s="94"/>
      <c r="AZ8076" s="75"/>
      <c r="BA8076" s="75"/>
    </row>
    <row r="8077" spans="48:53">
      <c r="AV8077" s="203"/>
      <c r="AW8077" s="75"/>
      <c r="AX8077" s="75"/>
      <c r="AY8077" s="94"/>
      <c r="AZ8077" s="75"/>
      <c r="BA8077" s="75"/>
    </row>
    <row r="8078" spans="48:53">
      <c r="AV8078" s="203"/>
      <c r="AW8078" s="75"/>
      <c r="AX8078" s="75"/>
      <c r="AY8078" s="94"/>
      <c r="AZ8078" s="75"/>
      <c r="BA8078" s="75"/>
    </row>
    <row r="8079" spans="48:53">
      <c r="AV8079" s="203"/>
      <c r="AW8079" s="75"/>
      <c r="AX8079" s="75"/>
      <c r="AY8079" s="94"/>
      <c r="AZ8079" s="75"/>
      <c r="BA8079" s="75"/>
    </row>
    <row r="8080" spans="48:53">
      <c r="AV8080" s="203"/>
      <c r="AW8080" s="75"/>
      <c r="AX8080" s="75"/>
      <c r="AY8080" s="94"/>
      <c r="AZ8080" s="75"/>
      <c r="BA8080" s="75"/>
    </row>
    <row r="8081" spans="48:53">
      <c r="AV8081" s="203"/>
      <c r="AW8081" s="75"/>
      <c r="AX8081" s="75"/>
      <c r="AY8081" s="94"/>
      <c r="AZ8081" s="75"/>
      <c r="BA8081" s="75"/>
    </row>
    <row r="8082" spans="48:53">
      <c r="AV8082" s="203"/>
      <c r="AW8082" s="75"/>
      <c r="AX8082" s="75"/>
      <c r="AY8082" s="94"/>
      <c r="AZ8082" s="75"/>
      <c r="BA8082" s="75"/>
    </row>
    <row r="8083" spans="48:53">
      <c r="AV8083" s="203"/>
      <c r="AW8083" s="75"/>
      <c r="AX8083" s="75"/>
      <c r="AY8083" s="94"/>
      <c r="AZ8083" s="75"/>
      <c r="BA8083" s="75"/>
    </row>
    <row r="8084" spans="48:53">
      <c r="AV8084" s="203"/>
      <c r="AW8084" s="75"/>
      <c r="AX8084" s="75"/>
      <c r="AY8084" s="94"/>
      <c r="AZ8084" s="75"/>
      <c r="BA8084" s="75"/>
    </row>
    <row r="8085" spans="48:53">
      <c r="AV8085" s="203"/>
      <c r="AW8085" s="75"/>
      <c r="AX8085" s="75"/>
      <c r="AY8085" s="94"/>
      <c r="AZ8085" s="75"/>
      <c r="BA8085" s="75"/>
    </row>
    <row r="8086" spans="48:53">
      <c r="AV8086" s="203"/>
      <c r="AW8086" s="75"/>
      <c r="AX8086" s="75"/>
      <c r="AY8086" s="94"/>
      <c r="AZ8086" s="75"/>
      <c r="BA8086" s="75"/>
    </row>
    <row r="8087" spans="48:53">
      <c r="AV8087" s="203"/>
      <c r="AW8087" s="75"/>
      <c r="AX8087" s="75"/>
      <c r="AY8087" s="94"/>
      <c r="AZ8087" s="75"/>
      <c r="BA8087" s="75"/>
    </row>
    <row r="8088" spans="48:53">
      <c r="AV8088" s="203"/>
      <c r="AW8088" s="75"/>
      <c r="AX8088" s="75"/>
      <c r="AY8088" s="94"/>
      <c r="AZ8088" s="75"/>
      <c r="BA8088" s="75"/>
    </row>
    <row r="8089" spans="48:53">
      <c r="AV8089" s="203"/>
      <c r="AW8089" s="75"/>
      <c r="AX8089" s="75"/>
      <c r="AY8089" s="94"/>
      <c r="AZ8089" s="75"/>
      <c r="BA8089" s="75"/>
    </row>
    <row r="8090" spans="48:53">
      <c r="AV8090" s="203"/>
      <c r="AW8090" s="75"/>
      <c r="AX8090" s="75"/>
      <c r="AY8090" s="94"/>
      <c r="AZ8090" s="75"/>
      <c r="BA8090" s="75"/>
    </row>
    <row r="8091" spans="48:53">
      <c r="AV8091" s="203"/>
      <c r="AW8091" s="75"/>
      <c r="AX8091" s="75"/>
      <c r="AY8091" s="94"/>
      <c r="AZ8091" s="75"/>
      <c r="BA8091" s="75"/>
    </row>
    <row r="8092" spans="48:53">
      <c r="AV8092" s="203"/>
      <c r="AW8092" s="75"/>
      <c r="AX8092" s="75"/>
      <c r="AY8092" s="94"/>
      <c r="AZ8092" s="75"/>
      <c r="BA8092" s="75"/>
    </row>
    <row r="8093" spans="48:53">
      <c r="AV8093" s="203"/>
      <c r="AW8093" s="75"/>
      <c r="AX8093" s="75"/>
      <c r="AY8093" s="94"/>
      <c r="AZ8093" s="75"/>
      <c r="BA8093" s="75"/>
    </row>
    <row r="8094" spans="48:53">
      <c r="AV8094" s="203"/>
      <c r="AW8094" s="75"/>
      <c r="AX8094" s="75"/>
      <c r="AY8094" s="94"/>
      <c r="AZ8094" s="75"/>
      <c r="BA8094" s="75"/>
    </row>
    <row r="8095" spans="48:53">
      <c r="AV8095" s="203"/>
      <c r="AW8095" s="75"/>
      <c r="AX8095" s="75"/>
      <c r="AY8095" s="94"/>
      <c r="AZ8095" s="75"/>
      <c r="BA8095" s="75"/>
    </row>
    <row r="8096" spans="48:53">
      <c r="AV8096" s="203"/>
      <c r="AW8096" s="75"/>
      <c r="AX8096" s="75"/>
      <c r="AY8096" s="94"/>
      <c r="AZ8096" s="75"/>
      <c r="BA8096" s="75"/>
    </row>
    <row r="8097" spans="48:53">
      <c r="AV8097" s="203"/>
      <c r="AW8097" s="75"/>
      <c r="AX8097" s="75"/>
      <c r="AY8097" s="94"/>
      <c r="AZ8097" s="75"/>
      <c r="BA8097" s="75"/>
    </row>
    <row r="8098" spans="48:53">
      <c r="AV8098" s="203"/>
      <c r="AW8098" s="75"/>
      <c r="AX8098" s="75"/>
      <c r="AY8098" s="94"/>
      <c r="AZ8098" s="75"/>
      <c r="BA8098" s="75"/>
    </row>
    <row r="8099" spans="48:53">
      <c r="AV8099" s="203"/>
      <c r="AW8099" s="75"/>
      <c r="AX8099" s="75"/>
      <c r="AY8099" s="94"/>
      <c r="AZ8099" s="75"/>
      <c r="BA8099" s="75"/>
    </row>
    <row r="8100" spans="48:53">
      <c r="AV8100" s="203"/>
      <c r="AW8100" s="75"/>
      <c r="AX8100" s="75"/>
      <c r="AY8100" s="94"/>
      <c r="AZ8100" s="75"/>
      <c r="BA8100" s="75"/>
    </row>
    <row r="8101" spans="48:53">
      <c r="AV8101" s="203"/>
      <c r="AW8101" s="75"/>
      <c r="AX8101" s="75"/>
      <c r="AY8101" s="94"/>
      <c r="AZ8101" s="75"/>
      <c r="BA8101" s="75"/>
    </row>
    <row r="8102" spans="48:53">
      <c r="AV8102" s="203"/>
      <c r="AW8102" s="75"/>
      <c r="AX8102" s="75"/>
      <c r="AY8102" s="94"/>
      <c r="AZ8102" s="75"/>
      <c r="BA8102" s="75"/>
    </row>
    <row r="8103" spans="48:53">
      <c r="AV8103" s="203"/>
      <c r="AW8103" s="75"/>
      <c r="AX8103" s="75"/>
      <c r="AY8103" s="94"/>
      <c r="AZ8103" s="75"/>
      <c r="BA8103" s="75"/>
    </row>
    <row r="8104" spans="48:53">
      <c r="AV8104" s="203"/>
      <c r="AW8104" s="75"/>
      <c r="AX8104" s="75"/>
      <c r="AY8104" s="94"/>
      <c r="AZ8104" s="75"/>
      <c r="BA8104" s="75"/>
    </row>
    <row r="8105" spans="48:53">
      <c r="AV8105" s="203"/>
      <c r="AW8105" s="75"/>
      <c r="AX8105" s="75"/>
      <c r="AY8105" s="94"/>
      <c r="AZ8105" s="75"/>
      <c r="BA8105" s="75"/>
    </row>
    <row r="8106" spans="48:53">
      <c r="AV8106" s="203"/>
      <c r="AW8106" s="75"/>
      <c r="AX8106" s="75"/>
      <c r="AY8106" s="94"/>
      <c r="AZ8106" s="75"/>
      <c r="BA8106" s="75"/>
    </row>
    <row r="8107" spans="48:53">
      <c r="AV8107" s="203"/>
      <c r="AW8107" s="75"/>
      <c r="AX8107" s="75"/>
      <c r="AY8107" s="94"/>
      <c r="AZ8107" s="75"/>
      <c r="BA8107" s="75"/>
    </row>
    <row r="8108" spans="48:53">
      <c r="AV8108" s="203"/>
      <c r="AW8108" s="75"/>
      <c r="AX8108" s="75"/>
      <c r="AY8108" s="94"/>
      <c r="AZ8108" s="75"/>
      <c r="BA8108" s="75"/>
    </row>
    <row r="8109" spans="48:53">
      <c r="AV8109" s="203"/>
      <c r="AW8109" s="75"/>
      <c r="AX8109" s="75"/>
      <c r="AY8109" s="94"/>
      <c r="AZ8109" s="75"/>
      <c r="BA8109" s="75"/>
    </row>
    <row r="8110" spans="48:53">
      <c r="AV8110" s="203"/>
      <c r="AW8110" s="75"/>
      <c r="AX8110" s="75"/>
      <c r="AY8110" s="94"/>
      <c r="AZ8110" s="75"/>
      <c r="BA8110" s="75"/>
    </row>
    <row r="8111" spans="48:53">
      <c r="AV8111" s="203"/>
      <c r="AW8111" s="75"/>
      <c r="AX8111" s="75"/>
      <c r="AY8111" s="94"/>
      <c r="AZ8111" s="75"/>
      <c r="BA8111" s="75"/>
    </row>
    <row r="8112" spans="48:53">
      <c r="AV8112" s="203"/>
      <c r="AW8112" s="75"/>
      <c r="AX8112" s="75"/>
      <c r="AY8112" s="94"/>
      <c r="AZ8112" s="75"/>
      <c r="BA8112" s="75"/>
    </row>
    <row r="8113" spans="48:53">
      <c r="AV8113" s="203"/>
      <c r="AW8113" s="75"/>
      <c r="AX8113" s="75"/>
      <c r="AY8113" s="94"/>
      <c r="AZ8113" s="75"/>
      <c r="BA8113" s="75"/>
    </row>
    <row r="8114" spans="48:53">
      <c r="AV8114" s="203"/>
      <c r="AW8114" s="75"/>
      <c r="AX8114" s="75"/>
      <c r="AY8114" s="94"/>
      <c r="AZ8114" s="75"/>
      <c r="BA8114" s="75"/>
    </row>
    <row r="8115" spans="48:53">
      <c r="AV8115" s="203"/>
      <c r="AW8115" s="75"/>
      <c r="AX8115" s="75"/>
      <c r="AY8115" s="94"/>
      <c r="AZ8115" s="75"/>
      <c r="BA8115" s="75"/>
    </row>
    <row r="8116" spans="48:53">
      <c r="AV8116" s="203"/>
      <c r="AW8116" s="75"/>
      <c r="AX8116" s="75"/>
      <c r="AY8116" s="94"/>
      <c r="AZ8116" s="75"/>
      <c r="BA8116" s="75"/>
    </row>
    <row r="8117" spans="48:53">
      <c r="AV8117" s="203"/>
      <c r="AW8117" s="75"/>
      <c r="AX8117" s="75"/>
      <c r="AY8117" s="94"/>
      <c r="AZ8117" s="75"/>
      <c r="BA8117" s="75"/>
    </row>
    <row r="8118" spans="48:53">
      <c r="AV8118" s="203"/>
      <c r="AW8118" s="75"/>
      <c r="AX8118" s="75"/>
      <c r="AY8118" s="94"/>
      <c r="AZ8118" s="75"/>
      <c r="BA8118" s="75"/>
    </row>
    <row r="8119" spans="48:53">
      <c r="AV8119" s="203"/>
      <c r="AW8119" s="75"/>
      <c r="AX8119" s="75"/>
      <c r="AY8119" s="94"/>
      <c r="AZ8119" s="75"/>
      <c r="BA8119" s="75"/>
    </row>
    <row r="8120" spans="48:53">
      <c r="AV8120" s="203"/>
      <c r="AW8120" s="75"/>
      <c r="AX8120" s="75"/>
      <c r="AY8120" s="94"/>
      <c r="AZ8120" s="75"/>
      <c r="BA8120" s="75"/>
    </row>
    <row r="8121" spans="48:53">
      <c r="AV8121" s="203"/>
      <c r="AW8121" s="75"/>
      <c r="AX8121" s="75"/>
      <c r="AY8121" s="94"/>
      <c r="AZ8121" s="75"/>
      <c r="BA8121" s="75"/>
    </row>
    <row r="8122" spans="48:53">
      <c r="AV8122" s="203"/>
      <c r="AW8122" s="75"/>
      <c r="AX8122" s="75"/>
      <c r="AY8122" s="94"/>
      <c r="AZ8122" s="75"/>
      <c r="BA8122" s="75"/>
    </row>
    <row r="8123" spans="48:53">
      <c r="AV8123" s="203"/>
      <c r="AW8123" s="75"/>
      <c r="AX8123" s="75"/>
      <c r="AY8123" s="94"/>
      <c r="AZ8123" s="75"/>
      <c r="BA8123" s="75"/>
    </row>
    <row r="8124" spans="48:53">
      <c r="AV8124" s="203"/>
      <c r="AW8124" s="75"/>
      <c r="AX8124" s="75"/>
      <c r="AY8124" s="94"/>
      <c r="AZ8124" s="75"/>
      <c r="BA8124" s="75"/>
    </row>
    <row r="8125" spans="48:53">
      <c r="AV8125" s="203"/>
      <c r="AW8125" s="75"/>
      <c r="AX8125" s="75"/>
      <c r="AY8125" s="94"/>
      <c r="AZ8125" s="75"/>
      <c r="BA8125" s="75"/>
    </row>
    <row r="8126" spans="48:53">
      <c r="AV8126" s="203"/>
      <c r="AW8126" s="75"/>
      <c r="AX8126" s="75"/>
      <c r="AY8126" s="94"/>
      <c r="AZ8126" s="75"/>
      <c r="BA8126" s="75"/>
    </row>
    <row r="8127" spans="48:53">
      <c r="AV8127" s="203"/>
      <c r="AW8127" s="75"/>
      <c r="AX8127" s="75"/>
      <c r="AY8127" s="94"/>
      <c r="AZ8127" s="75"/>
      <c r="BA8127" s="75"/>
    </row>
    <row r="8128" spans="48:53">
      <c r="AV8128" s="203"/>
      <c r="AW8128" s="75"/>
      <c r="AX8128" s="75"/>
      <c r="AY8128" s="94"/>
      <c r="AZ8128" s="75"/>
      <c r="BA8128" s="75"/>
    </row>
    <row r="8129" spans="48:53">
      <c r="AV8129" s="203"/>
      <c r="AW8129" s="75"/>
      <c r="AX8129" s="75"/>
      <c r="AY8129" s="94"/>
      <c r="AZ8129" s="75"/>
      <c r="BA8129" s="75"/>
    </row>
    <row r="8130" spans="48:53">
      <c r="AV8130" s="203"/>
      <c r="AW8130" s="75"/>
      <c r="AX8130" s="75"/>
      <c r="AY8130" s="94"/>
      <c r="AZ8130" s="75"/>
      <c r="BA8130" s="75"/>
    </row>
    <row r="8131" spans="48:53">
      <c r="AV8131" s="203"/>
      <c r="AW8131" s="75"/>
      <c r="AX8131" s="75"/>
      <c r="AY8131" s="94"/>
      <c r="AZ8131" s="75"/>
      <c r="BA8131" s="75"/>
    </row>
    <row r="8132" spans="48:53">
      <c r="AV8132" s="203"/>
      <c r="AW8132" s="75"/>
      <c r="AX8132" s="75"/>
      <c r="AY8132" s="94"/>
      <c r="AZ8132" s="75"/>
      <c r="BA8132" s="75"/>
    </row>
    <row r="8133" spans="48:53">
      <c r="AV8133" s="203"/>
      <c r="AW8133" s="75"/>
      <c r="AX8133" s="75"/>
      <c r="AY8133" s="94"/>
      <c r="AZ8133" s="75"/>
      <c r="BA8133" s="75"/>
    </row>
    <row r="8134" spans="48:53">
      <c r="AV8134" s="203"/>
      <c r="AW8134" s="75"/>
      <c r="AX8134" s="75"/>
      <c r="AY8134" s="94"/>
      <c r="AZ8134" s="75"/>
      <c r="BA8134" s="75"/>
    </row>
    <row r="8135" spans="48:53">
      <c r="AV8135" s="203"/>
      <c r="AW8135" s="75"/>
      <c r="AX8135" s="75"/>
      <c r="AY8135" s="94"/>
      <c r="AZ8135" s="75"/>
      <c r="BA8135" s="75"/>
    </row>
    <row r="8136" spans="48:53">
      <c r="AV8136" s="203"/>
      <c r="AW8136" s="75"/>
      <c r="AX8136" s="75"/>
      <c r="AY8136" s="94"/>
      <c r="AZ8136" s="75"/>
      <c r="BA8136" s="75"/>
    </row>
    <row r="8137" spans="48:53">
      <c r="AV8137" s="203"/>
      <c r="AW8137" s="75"/>
      <c r="AX8137" s="75"/>
      <c r="AY8137" s="94"/>
      <c r="AZ8137" s="75"/>
      <c r="BA8137" s="75"/>
    </row>
    <row r="8138" spans="48:53">
      <c r="AV8138" s="203"/>
      <c r="AW8138" s="75"/>
      <c r="AX8138" s="75"/>
      <c r="AY8138" s="94"/>
      <c r="AZ8138" s="75"/>
      <c r="BA8138" s="75"/>
    </row>
    <row r="8139" spans="48:53">
      <c r="AV8139" s="203"/>
      <c r="AW8139" s="75"/>
      <c r="AX8139" s="75"/>
      <c r="AY8139" s="94"/>
      <c r="AZ8139" s="75"/>
      <c r="BA8139" s="75"/>
    </row>
    <row r="8140" spans="48:53">
      <c r="AV8140" s="203"/>
      <c r="AW8140" s="75"/>
      <c r="AX8140" s="75"/>
      <c r="AY8140" s="94"/>
      <c r="AZ8140" s="75"/>
      <c r="BA8140" s="75"/>
    </row>
    <row r="8141" spans="48:53">
      <c r="AV8141" s="203"/>
      <c r="AW8141" s="75"/>
      <c r="AX8141" s="75"/>
      <c r="AY8141" s="94"/>
      <c r="AZ8141" s="75"/>
      <c r="BA8141" s="75"/>
    </row>
    <row r="8142" spans="48:53">
      <c r="AV8142" s="203"/>
      <c r="AW8142" s="75"/>
      <c r="AX8142" s="75"/>
      <c r="AY8142" s="94"/>
      <c r="AZ8142" s="75"/>
      <c r="BA8142" s="75"/>
    </row>
    <row r="8143" spans="48:53">
      <c r="AV8143" s="203"/>
      <c r="AW8143" s="75"/>
      <c r="AX8143" s="75"/>
      <c r="AY8143" s="94"/>
      <c r="AZ8143" s="75"/>
      <c r="BA8143" s="75"/>
    </row>
    <row r="8144" spans="48:53">
      <c r="AV8144" s="203"/>
      <c r="AW8144" s="75"/>
      <c r="AX8144" s="75"/>
      <c r="AY8144" s="94"/>
      <c r="AZ8144" s="75"/>
      <c r="BA8144" s="75"/>
    </row>
    <row r="8145" spans="48:53">
      <c r="AV8145" s="203"/>
      <c r="AW8145" s="75"/>
      <c r="AX8145" s="75"/>
      <c r="AY8145" s="94"/>
      <c r="AZ8145" s="75"/>
      <c r="BA8145" s="75"/>
    </row>
    <row r="8146" spans="48:53">
      <c r="AV8146" s="203"/>
      <c r="AW8146" s="75"/>
      <c r="AX8146" s="75"/>
      <c r="AY8146" s="94"/>
      <c r="AZ8146" s="75"/>
      <c r="BA8146" s="75"/>
    </row>
    <row r="8147" spans="48:53">
      <c r="AV8147" s="203"/>
      <c r="AW8147" s="75"/>
      <c r="AX8147" s="75"/>
      <c r="AY8147" s="94"/>
      <c r="AZ8147" s="75"/>
      <c r="BA8147" s="75"/>
    </row>
    <row r="8148" spans="48:53">
      <c r="AV8148" s="203"/>
      <c r="AW8148" s="75"/>
      <c r="AX8148" s="75"/>
      <c r="AY8148" s="94"/>
      <c r="AZ8148" s="75"/>
      <c r="BA8148" s="75"/>
    </row>
    <row r="8149" spans="48:53">
      <c r="AV8149" s="203"/>
      <c r="AW8149" s="75"/>
      <c r="AX8149" s="75"/>
      <c r="AY8149" s="94"/>
      <c r="AZ8149" s="75"/>
      <c r="BA8149" s="75"/>
    </row>
    <row r="8150" spans="48:53">
      <c r="AV8150" s="203"/>
      <c r="AW8150" s="75"/>
      <c r="AX8150" s="75"/>
      <c r="AY8150" s="94"/>
      <c r="AZ8150" s="75"/>
      <c r="BA8150" s="75"/>
    </row>
    <row r="8151" spans="48:53">
      <c r="AV8151" s="203"/>
      <c r="AW8151" s="75"/>
      <c r="AX8151" s="75"/>
      <c r="AY8151" s="94"/>
      <c r="AZ8151" s="75"/>
      <c r="BA8151" s="75"/>
    </row>
    <row r="8152" spans="48:53">
      <c r="AV8152" s="203"/>
      <c r="AW8152" s="75"/>
      <c r="AX8152" s="75"/>
      <c r="AY8152" s="94"/>
      <c r="AZ8152" s="75"/>
      <c r="BA8152" s="75"/>
    </row>
    <row r="8153" spans="48:53">
      <c r="AV8153" s="203"/>
      <c r="AW8153" s="75"/>
      <c r="AX8153" s="75"/>
      <c r="AY8153" s="94"/>
      <c r="AZ8153" s="75"/>
      <c r="BA8153" s="75"/>
    </row>
    <row r="8154" spans="48:53">
      <c r="AV8154" s="203"/>
      <c r="AW8154" s="75"/>
      <c r="AX8154" s="75"/>
      <c r="AY8154" s="94"/>
      <c r="AZ8154" s="75"/>
      <c r="BA8154" s="75"/>
    </row>
    <row r="8155" spans="48:53">
      <c r="AV8155" s="203"/>
      <c r="AW8155" s="75"/>
      <c r="AX8155" s="75"/>
      <c r="AY8155" s="94"/>
      <c r="AZ8155" s="75"/>
      <c r="BA8155" s="75"/>
    </row>
    <row r="8156" spans="48:53">
      <c r="AV8156" s="203"/>
      <c r="AW8156" s="75"/>
      <c r="AX8156" s="75"/>
      <c r="AY8156" s="94"/>
      <c r="AZ8156" s="75"/>
      <c r="BA8156" s="75"/>
    </row>
    <row r="8157" spans="48:53">
      <c r="AV8157" s="203"/>
      <c r="AW8157" s="75"/>
      <c r="AX8157" s="75"/>
      <c r="AY8157" s="94"/>
      <c r="AZ8157" s="75"/>
      <c r="BA8157" s="75"/>
    </row>
    <row r="8158" spans="48:53">
      <c r="AV8158" s="203"/>
      <c r="AW8158" s="75"/>
      <c r="AX8158" s="75"/>
      <c r="AY8158" s="94"/>
      <c r="AZ8158" s="75"/>
      <c r="BA8158" s="75"/>
    </row>
    <row r="8159" spans="48:53">
      <c r="AV8159" s="203"/>
      <c r="AW8159" s="75"/>
      <c r="AX8159" s="75"/>
      <c r="AY8159" s="94"/>
      <c r="AZ8159" s="75"/>
      <c r="BA8159" s="75"/>
    </row>
    <row r="8160" spans="48:53">
      <c r="AV8160" s="203"/>
      <c r="AW8160" s="75"/>
      <c r="AX8160" s="75"/>
      <c r="AY8160" s="94"/>
      <c r="AZ8160" s="75"/>
      <c r="BA8160" s="75"/>
    </row>
    <row r="8161" spans="48:53">
      <c r="AV8161" s="203"/>
      <c r="AW8161" s="75"/>
      <c r="AX8161" s="75"/>
      <c r="AY8161" s="94"/>
      <c r="AZ8161" s="75"/>
      <c r="BA8161" s="75"/>
    </row>
    <row r="8162" spans="48:53">
      <c r="AV8162" s="203"/>
      <c r="AW8162" s="75"/>
      <c r="AX8162" s="75"/>
      <c r="AY8162" s="94"/>
      <c r="AZ8162" s="75"/>
      <c r="BA8162" s="75"/>
    </row>
    <row r="8163" spans="48:53">
      <c r="AV8163" s="203"/>
      <c r="AW8163" s="75"/>
      <c r="AX8163" s="75"/>
      <c r="AY8163" s="94"/>
      <c r="AZ8163" s="75"/>
      <c r="BA8163" s="75"/>
    </row>
    <row r="8164" spans="48:53">
      <c r="AV8164" s="203"/>
      <c r="AW8164" s="75"/>
      <c r="AX8164" s="75"/>
      <c r="AY8164" s="94"/>
      <c r="AZ8164" s="75"/>
      <c r="BA8164" s="75"/>
    </row>
    <row r="8165" spans="48:53">
      <c r="AV8165" s="203"/>
      <c r="AW8165" s="75"/>
      <c r="AX8165" s="75"/>
      <c r="AY8165" s="94"/>
      <c r="AZ8165" s="75"/>
      <c r="BA8165" s="75"/>
    </row>
    <row r="8166" spans="48:53">
      <c r="AV8166" s="203"/>
      <c r="AW8166" s="75"/>
      <c r="AX8166" s="75"/>
      <c r="AY8166" s="94"/>
      <c r="AZ8166" s="75"/>
      <c r="BA8166" s="75"/>
    </row>
    <row r="8167" spans="48:53">
      <c r="AV8167" s="203"/>
      <c r="AW8167" s="75"/>
      <c r="AX8167" s="75"/>
      <c r="AY8167" s="94"/>
      <c r="AZ8167" s="75"/>
      <c r="BA8167" s="75"/>
    </row>
    <row r="8168" spans="48:53">
      <c r="AV8168" s="203"/>
      <c r="AW8168" s="75"/>
      <c r="AX8168" s="75"/>
      <c r="AY8168" s="94"/>
      <c r="AZ8168" s="75"/>
      <c r="BA8168" s="75"/>
    </row>
    <row r="8169" spans="48:53">
      <c r="AV8169" s="203"/>
      <c r="AW8169" s="75"/>
      <c r="AX8169" s="75"/>
      <c r="AY8169" s="94"/>
      <c r="AZ8169" s="75"/>
      <c r="BA8169" s="75"/>
    </row>
    <row r="8170" spans="48:53">
      <c r="AV8170" s="203"/>
      <c r="AW8170" s="75"/>
      <c r="AX8170" s="75"/>
      <c r="AY8170" s="94"/>
      <c r="AZ8170" s="75"/>
      <c r="BA8170" s="75"/>
    </row>
    <row r="8171" spans="48:53">
      <c r="AV8171" s="203"/>
      <c r="AW8171" s="75"/>
      <c r="AX8171" s="75"/>
      <c r="AY8171" s="94"/>
      <c r="AZ8171" s="75"/>
      <c r="BA8171" s="75"/>
    </row>
    <row r="8172" spans="48:53">
      <c r="AV8172" s="203"/>
      <c r="AW8172" s="75"/>
      <c r="AX8172" s="75"/>
      <c r="AY8172" s="94"/>
      <c r="AZ8172" s="75"/>
      <c r="BA8172" s="75"/>
    </row>
    <row r="8173" spans="48:53">
      <c r="AV8173" s="203"/>
      <c r="AW8173" s="75"/>
      <c r="AX8173" s="75"/>
      <c r="AY8173" s="94"/>
      <c r="AZ8173" s="75"/>
      <c r="BA8173" s="75"/>
    </row>
    <row r="8174" spans="48:53">
      <c r="AV8174" s="203"/>
      <c r="AW8174" s="75"/>
      <c r="AX8174" s="75"/>
      <c r="AY8174" s="94"/>
      <c r="AZ8174" s="75"/>
      <c r="BA8174" s="75"/>
    </row>
    <row r="8175" spans="48:53">
      <c r="AV8175" s="203"/>
      <c r="AW8175" s="75"/>
      <c r="AX8175" s="75"/>
      <c r="AY8175" s="94"/>
      <c r="AZ8175" s="75"/>
      <c r="BA8175" s="75"/>
    </row>
    <row r="8176" spans="48:53">
      <c r="AV8176" s="203"/>
      <c r="AW8176" s="75"/>
      <c r="AX8176" s="75"/>
      <c r="AY8176" s="94"/>
      <c r="AZ8176" s="75"/>
      <c r="BA8176" s="75"/>
    </row>
    <row r="8177" spans="48:53">
      <c r="AV8177" s="203"/>
      <c r="AW8177" s="75"/>
      <c r="AX8177" s="75"/>
      <c r="AY8177" s="94"/>
      <c r="AZ8177" s="75"/>
      <c r="BA8177" s="75"/>
    </row>
    <row r="8178" spans="48:53">
      <c r="AV8178" s="203"/>
      <c r="AW8178" s="75"/>
      <c r="AX8178" s="75"/>
      <c r="AY8178" s="94"/>
      <c r="AZ8178" s="75"/>
      <c r="BA8178" s="75"/>
    </row>
    <row r="8179" spans="48:53">
      <c r="AV8179" s="203"/>
      <c r="AW8179" s="75"/>
      <c r="AX8179" s="75"/>
      <c r="AY8179" s="94"/>
      <c r="AZ8179" s="75"/>
      <c r="BA8179" s="75"/>
    </row>
    <row r="8180" spans="48:53">
      <c r="AV8180" s="203"/>
      <c r="AW8180" s="75"/>
      <c r="AX8180" s="75"/>
      <c r="AY8180" s="94"/>
      <c r="AZ8180" s="75"/>
      <c r="BA8180" s="75"/>
    </row>
    <row r="8181" spans="48:53">
      <c r="AV8181" s="203"/>
      <c r="AW8181" s="75"/>
      <c r="AX8181" s="75"/>
      <c r="AY8181" s="94"/>
      <c r="AZ8181" s="75"/>
      <c r="BA8181" s="75"/>
    </row>
    <row r="8182" spans="48:53">
      <c r="AV8182" s="203"/>
      <c r="AW8182" s="75"/>
      <c r="AX8182" s="75"/>
      <c r="AY8182" s="94"/>
      <c r="AZ8182" s="75"/>
      <c r="BA8182" s="75"/>
    </row>
    <row r="8183" spans="48:53">
      <c r="AV8183" s="203"/>
      <c r="AW8183" s="75"/>
      <c r="AX8183" s="75"/>
      <c r="AY8183" s="94"/>
      <c r="AZ8183" s="75"/>
      <c r="BA8183" s="75"/>
    </row>
    <row r="8184" spans="48:53">
      <c r="AV8184" s="203"/>
      <c r="AW8184" s="75"/>
      <c r="AX8184" s="75"/>
      <c r="AY8184" s="94"/>
      <c r="AZ8184" s="75"/>
      <c r="BA8184" s="75"/>
    </row>
    <row r="8185" spans="48:53">
      <c r="AV8185" s="203"/>
      <c r="AW8185" s="75"/>
      <c r="AX8185" s="75"/>
      <c r="AY8185" s="94"/>
      <c r="AZ8185" s="75"/>
      <c r="BA8185" s="75"/>
    </row>
    <row r="8186" spans="48:53">
      <c r="AV8186" s="203"/>
      <c r="AW8186" s="75"/>
      <c r="AX8186" s="75"/>
      <c r="AY8186" s="94"/>
      <c r="AZ8186" s="75"/>
      <c r="BA8186" s="75"/>
    </row>
    <row r="8187" spans="48:53">
      <c r="AV8187" s="203"/>
      <c r="AW8187" s="75"/>
      <c r="AX8187" s="75"/>
      <c r="AY8187" s="94"/>
      <c r="AZ8187" s="75"/>
      <c r="BA8187" s="75"/>
    </row>
    <row r="8188" spans="48:53">
      <c r="AV8188" s="203"/>
      <c r="AW8188" s="75"/>
      <c r="AX8188" s="75"/>
      <c r="AY8188" s="94"/>
      <c r="AZ8188" s="75"/>
      <c r="BA8188" s="75"/>
    </row>
    <row r="8189" spans="48:53">
      <c r="AV8189" s="203"/>
      <c r="AW8189" s="75"/>
      <c r="AX8189" s="75"/>
      <c r="AY8189" s="94"/>
      <c r="AZ8189" s="75"/>
      <c r="BA8189" s="75"/>
    </row>
    <row r="8190" spans="48:53">
      <c r="AV8190" s="203"/>
      <c r="AW8190" s="75"/>
      <c r="AX8190" s="75"/>
      <c r="AY8190" s="94"/>
      <c r="AZ8190" s="75"/>
      <c r="BA8190" s="75"/>
    </row>
    <row r="8191" spans="48:53">
      <c r="AV8191" s="203"/>
      <c r="AW8191" s="75"/>
      <c r="AX8191" s="75"/>
      <c r="AY8191" s="94"/>
      <c r="AZ8191" s="75"/>
      <c r="BA8191" s="75"/>
    </row>
    <row r="8192" spans="48:53">
      <c r="AV8192" s="203"/>
      <c r="AW8192" s="75"/>
      <c r="AX8192" s="75"/>
      <c r="AY8192" s="94"/>
      <c r="AZ8192" s="75"/>
      <c r="BA8192" s="75"/>
    </row>
    <row r="8193" spans="48:53">
      <c r="AV8193" s="203"/>
      <c r="AW8193" s="75"/>
      <c r="AX8193" s="75"/>
      <c r="AY8193" s="94"/>
      <c r="AZ8193" s="75"/>
      <c r="BA8193" s="75"/>
    </row>
    <row r="8194" spans="48:53">
      <c r="AV8194" s="203"/>
      <c r="AW8194" s="75"/>
      <c r="AX8194" s="75"/>
      <c r="AY8194" s="94"/>
      <c r="AZ8194" s="75"/>
      <c r="BA8194" s="75"/>
    </row>
    <row r="8195" spans="48:53">
      <c r="AV8195" s="203"/>
      <c r="AW8195" s="75"/>
      <c r="AX8195" s="75"/>
      <c r="AY8195" s="94"/>
      <c r="AZ8195" s="75"/>
      <c r="BA8195" s="75"/>
    </row>
    <row r="8196" spans="48:53">
      <c r="AV8196" s="203"/>
      <c r="AW8196" s="75"/>
      <c r="AX8196" s="75"/>
      <c r="AY8196" s="94"/>
      <c r="AZ8196" s="75"/>
      <c r="BA8196" s="75"/>
    </row>
    <row r="8197" spans="48:53">
      <c r="AV8197" s="203"/>
      <c r="AW8197" s="75"/>
      <c r="AX8197" s="75"/>
      <c r="AY8197" s="94"/>
      <c r="AZ8197" s="75"/>
      <c r="BA8197" s="75"/>
    </row>
    <row r="8198" spans="48:53">
      <c r="AV8198" s="203"/>
      <c r="AW8198" s="75"/>
      <c r="AX8198" s="75"/>
      <c r="AY8198" s="94"/>
      <c r="AZ8198" s="75"/>
      <c r="BA8198" s="75"/>
    </row>
    <row r="8199" spans="48:53">
      <c r="AV8199" s="203"/>
      <c r="AW8199" s="75"/>
      <c r="AX8199" s="75"/>
      <c r="AY8199" s="94"/>
      <c r="AZ8199" s="75"/>
      <c r="BA8199" s="75"/>
    </row>
    <row r="8200" spans="48:53">
      <c r="AV8200" s="203"/>
      <c r="AW8200" s="75"/>
      <c r="AX8200" s="75"/>
      <c r="AY8200" s="94"/>
      <c r="AZ8200" s="75"/>
      <c r="BA8200" s="75"/>
    </row>
    <row r="8201" spans="48:53">
      <c r="AV8201" s="203"/>
      <c r="AW8201" s="75"/>
      <c r="AX8201" s="75"/>
      <c r="AY8201" s="94"/>
      <c r="AZ8201" s="75"/>
      <c r="BA8201" s="75"/>
    </row>
    <row r="8202" spans="48:53">
      <c r="AV8202" s="203"/>
      <c r="AW8202" s="75"/>
      <c r="AX8202" s="75"/>
      <c r="AY8202" s="94"/>
      <c r="AZ8202" s="75"/>
      <c r="BA8202" s="75"/>
    </row>
    <row r="8203" spans="48:53">
      <c r="AV8203" s="203"/>
      <c r="AW8203" s="75"/>
      <c r="AX8203" s="75"/>
      <c r="AY8203" s="94"/>
      <c r="AZ8203" s="75"/>
      <c r="BA8203" s="75"/>
    </row>
    <row r="8204" spans="48:53">
      <c r="AV8204" s="203"/>
      <c r="AW8204" s="75"/>
      <c r="AX8204" s="75"/>
      <c r="AY8204" s="94"/>
      <c r="AZ8204" s="75"/>
      <c r="BA8204" s="75"/>
    </row>
    <row r="8205" spans="48:53">
      <c r="AV8205" s="203"/>
      <c r="AW8205" s="75"/>
      <c r="AX8205" s="75"/>
      <c r="AY8205" s="94"/>
      <c r="AZ8205" s="75"/>
      <c r="BA8205" s="75"/>
    </row>
    <row r="8206" spans="48:53">
      <c r="AV8206" s="203"/>
      <c r="AW8206" s="75"/>
      <c r="AX8206" s="75"/>
      <c r="AY8206" s="94"/>
      <c r="AZ8206" s="75"/>
      <c r="BA8206" s="75"/>
    </row>
    <row r="8207" spans="48:53">
      <c r="AV8207" s="203"/>
      <c r="AW8207" s="75"/>
      <c r="AX8207" s="75"/>
      <c r="AY8207" s="94"/>
      <c r="AZ8207" s="75"/>
      <c r="BA8207" s="75"/>
    </row>
    <row r="8208" spans="48:53">
      <c r="AV8208" s="203"/>
      <c r="AW8208" s="75"/>
      <c r="AX8208" s="75"/>
      <c r="AY8208" s="94"/>
      <c r="AZ8208" s="75"/>
      <c r="BA8208" s="75"/>
    </row>
    <row r="8209" spans="48:53">
      <c r="AV8209" s="203"/>
      <c r="AW8209" s="75"/>
      <c r="AX8209" s="75"/>
      <c r="AY8209" s="94"/>
      <c r="AZ8209" s="75"/>
      <c r="BA8209" s="75"/>
    </row>
    <row r="8210" spans="48:53">
      <c r="AV8210" s="203"/>
      <c r="AW8210" s="75"/>
      <c r="AX8210" s="75"/>
      <c r="AY8210" s="94"/>
      <c r="AZ8210" s="75"/>
      <c r="BA8210" s="75"/>
    </row>
    <row r="8211" spans="48:53">
      <c r="AV8211" s="203"/>
      <c r="AW8211" s="75"/>
      <c r="AX8211" s="75"/>
      <c r="AY8211" s="94"/>
      <c r="AZ8211" s="75"/>
      <c r="BA8211" s="75"/>
    </row>
    <row r="8212" spans="48:53">
      <c r="AV8212" s="203"/>
      <c r="AW8212" s="75"/>
      <c r="AX8212" s="75"/>
      <c r="AY8212" s="94"/>
      <c r="AZ8212" s="75"/>
      <c r="BA8212" s="75"/>
    </row>
    <row r="8213" spans="48:53">
      <c r="AV8213" s="203"/>
      <c r="AW8213" s="75"/>
      <c r="AX8213" s="75"/>
      <c r="AY8213" s="94"/>
      <c r="AZ8213" s="75"/>
      <c r="BA8213" s="75"/>
    </row>
    <row r="8214" spans="48:53">
      <c r="AV8214" s="203"/>
      <c r="AW8214" s="75"/>
      <c r="AX8214" s="75"/>
      <c r="AY8214" s="94"/>
      <c r="AZ8214" s="75"/>
      <c r="BA8214" s="75"/>
    </row>
    <row r="8215" spans="48:53">
      <c r="AV8215" s="203"/>
      <c r="AW8215" s="75"/>
      <c r="AX8215" s="75"/>
      <c r="AY8215" s="94"/>
      <c r="AZ8215" s="75"/>
      <c r="BA8215" s="75"/>
    </row>
    <row r="8216" spans="48:53">
      <c r="AV8216" s="203"/>
      <c r="AW8216" s="75"/>
      <c r="AX8216" s="75"/>
      <c r="AY8216" s="94"/>
      <c r="AZ8216" s="75"/>
      <c r="BA8216" s="75"/>
    </row>
    <row r="8217" spans="48:53">
      <c r="AV8217" s="203"/>
      <c r="AW8217" s="75"/>
      <c r="AX8217" s="75"/>
      <c r="AY8217" s="94"/>
      <c r="AZ8217" s="75"/>
      <c r="BA8217" s="75"/>
    </row>
    <row r="8218" spans="48:53">
      <c r="AV8218" s="203"/>
      <c r="AW8218" s="75"/>
      <c r="AX8218" s="75"/>
      <c r="AY8218" s="94"/>
      <c r="AZ8218" s="75"/>
      <c r="BA8218" s="75"/>
    </row>
    <row r="8219" spans="48:53">
      <c r="AV8219" s="203"/>
      <c r="AW8219" s="75"/>
      <c r="AX8219" s="75"/>
      <c r="AY8219" s="94"/>
      <c r="AZ8219" s="75"/>
      <c r="BA8219" s="75"/>
    </row>
    <row r="8220" spans="48:53">
      <c r="AV8220" s="203"/>
      <c r="AW8220" s="75"/>
      <c r="AX8220" s="75"/>
      <c r="AY8220" s="94"/>
      <c r="AZ8220" s="75"/>
      <c r="BA8220" s="75"/>
    </row>
    <row r="8221" spans="48:53">
      <c r="AV8221" s="203"/>
      <c r="AW8221" s="75"/>
      <c r="AX8221" s="75"/>
      <c r="AY8221" s="94"/>
      <c r="AZ8221" s="75"/>
      <c r="BA8221" s="75"/>
    </row>
    <row r="8222" spans="48:53">
      <c r="AV8222" s="203"/>
      <c r="AW8222" s="75"/>
      <c r="AX8222" s="75"/>
      <c r="AY8222" s="94"/>
      <c r="AZ8222" s="75"/>
      <c r="BA8222" s="75"/>
    </row>
    <row r="8223" spans="48:53">
      <c r="AV8223" s="203"/>
      <c r="AW8223" s="75"/>
      <c r="AX8223" s="75"/>
      <c r="AY8223" s="94"/>
      <c r="AZ8223" s="75"/>
      <c r="BA8223" s="75"/>
    </row>
    <row r="8224" spans="48:53">
      <c r="AV8224" s="203"/>
      <c r="AW8224" s="75"/>
      <c r="AX8224" s="75"/>
      <c r="AY8224" s="94"/>
      <c r="AZ8224" s="75"/>
      <c r="BA8224" s="75"/>
    </row>
    <row r="8225" spans="48:53">
      <c r="AV8225" s="203"/>
      <c r="AW8225" s="75"/>
      <c r="AX8225" s="75"/>
      <c r="AY8225" s="94"/>
      <c r="AZ8225" s="75"/>
      <c r="BA8225" s="75"/>
    </row>
    <row r="8226" spans="48:53">
      <c r="AV8226" s="203"/>
      <c r="AW8226" s="75"/>
      <c r="AX8226" s="75"/>
      <c r="AY8226" s="94"/>
      <c r="AZ8226" s="75"/>
      <c r="BA8226" s="75"/>
    </row>
    <row r="8227" spans="48:53">
      <c r="AV8227" s="203"/>
      <c r="AW8227" s="75"/>
      <c r="AX8227" s="75"/>
      <c r="AY8227" s="94"/>
      <c r="AZ8227" s="75"/>
      <c r="BA8227" s="75"/>
    </row>
    <row r="8228" spans="48:53">
      <c r="AV8228" s="203"/>
      <c r="AW8228" s="75"/>
      <c r="AX8228" s="75"/>
      <c r="AY8228" s="94"/>
      <c r="AZ8228" s="75"/>
      <c r="BA8228" s="75"/>
    </row>
    <row r="8229" spans="48:53">
      <c r="AV8229" s="203"/>
      <c r="AW8229" s="75"/>
      <c r="AX8229" s="75"/>
      <c r="AY8229" s="94"/>
      <c r="AZ8229" s="75"/>
      <c r="BA8229" s="75"/>
    </row>
    <row r="8230" spans="48:53">
      <c r="AV8230" s="203"/>
      <c r="AW8230" s="75"/>
      <c r="AX8230" s="75"/>
      <c r="AY8230" s="94"/>
      <c r="AZ8230" s="75"/>
      <c r="BA8230" s="75"/>
    </row>
    <row r="8231" spans="48:53">
      <c r="AV8231" s="203"/>
      <c r="AW8231" s="75"/>
      <c r="AX8231" s="75"/>
      <c r="AY8231" s="94"/>
      <c r="AZ8231" s="75"/>
      <c r="BA8231" s="75"/>
    </row>
    <row r="8232" spans="48:53">
      <c r="AV8232" s="203"/>
      <c r="AW8232" s="75"/>
      <c r="AX8232" s="75"/>
      <c r="AY8232" s="94"/>
      <c r="AZ8232" s="75"/>
      <c r="BA8232" s="75"/>
    </row>
    <row r="8233" spans="48:53">
      <c r="AV8233" s="203"/>
      <c r="AW8233" s="75"/>
      <c r="AX8233" s="75"/>
      <c r="AY8233" s="94"/>
      <c r="AZ8233" s="75"/>
      <c r="BA8233" s="75"/>
    </row>
    <row r="8234" spans="48:53">
      <c r="AV8234" s="203"/>
      <c r="AW8234" s="75"/>
      <c r="AX8234" s="75"/>
      <c r="AY8234" s="94"/>
      <c r="AZ8234" s="75"/>
      <c r="BA8234" s="75"/>
    </row>
    <row r="8235" spans="48:53">
      <c r="AV8235" s="203"/>
      <c r="AW8235" s="75"/>
      <c r="AX8235" s="75"/>
      <c r="AY8235" s="94"/>
      <c r="AZ8235" s="75"/>
      <c r="BA8235" s="75"/>
    </row>
    <row r="8236" spans="48:53">
      <c r="AV8236" s="203"/>
      <c r="AW8236" s="75"/>
      <c r="AX8236" s="75"/>
      <c r="AY8236" s="94"/>
      <c r="AZ8236" s="75"/>
      <c r="BA8236" s="75"/>
    </row>
    <row r="8237" spans="48:53">
      <c r="AV8237" s="203"/>
      <c r="AW8237" s="75"/>
      <c r="AX8237" s="75"/>
      <c r="AY8237" s="94"/>
      <c r="AZ8237" s="75"/>
      <c r="BA8237" s="75"/>
    </row>
    <row r="8238" spans="48:53">
      <c r="AV8238" s="203"/>
      <c r="AW8238" s="75"/>
      <c r="AX8238" s="75"/>
      <c r="AY8238" s="94"/>
      <c r="AZ8238" s="75"/>
      <c r="BA8238" s="75"/>
    </row>
    <row r="8239" spans="48:53">
      <c r="AV8239" s="203"/>
      <c r="AW8239" s="75"/>
      <c r="AX8239" s="75"/>
      <c r="AY8239" s="94"/>
      <c r="AZ8239" s="75"/>
      <c r="BA8239" s="75"/>
    </row>
    <row r="8240" spans="48:53">
      <c r="AV8240" s="203"/>
      <c r="AW8240" s="75"/>
      <c r="AX8240" s="75"/>
      <c r="AY8240" s="94"/>
      <c r="AZ8240" s="75"/>
      <c r="BA8240" s="75"/>
    </row>
    <row r="8241" spans="48:53">
      <c r="AV8241" s="203"/>
      <c r="AW8241" s="75"/>
      <c r="AX8241" s="75"/>
      <c r="AY8241" s="94"/>
      <c r="AZ8241" s="75"/>
      <c r="BA8241" s="75"/>
    </row>
    <row r="8242" spans="48:53">
      <c r="AV8242" s="203"/>
      <c r="AW8242" s="75"/>
      <c r="AX8242" s="75"/>
      <c r="AY8242" s="94"/>
      <c r="AZ8242" s="75"/>
      <c r="BA8242" s="75"/>
    </row>
    <row r="8243" spans="48:53">
      <c r="AV8243" s="203"/>
      <c r="AW8243" s="75"/>
      <c r="AX8243" s="75"/>
      <c r="AY8243" s="94"/>
      <c r="AZ8243" s="75"/>
      <c r="BA8243" s="75"/>
    </row>
    <row r="8244" spans="48:53">
      <c r="AV8244" s="203"/>
      <c r="AW8244" s="75"/>
      <c r="AX8244" s="75"/>
      <c r="AY8244" s="94"/>
      <c r="AZ8244" s="75"/>
      <c r="BA8244" s="75"/>
    </row>
    <row r="8245" spans="48:53">
      <c r="AV8245" s="203"/>
      <c r="AW8245" s="75"/>
      <c r="AX8245" s="75"/>
      <c r="AY8245" s="94"/>
      <c r="AZ8245" s="75"/>
      <c r="BA8245" s="75"/>
    </row>
    <row r="8246" spans="48:53">
      <c r="AV8246" s="203"/>
      <c r="AW8246" s="75"/>
      <c r="AX8246" s="75"/>
      <c r="AY8246" s="94"/>
      <c r="AZ8246" s="75"/>
      <c r="BA8246" s="75"/>
    </row>
    <row r="8247" spans="48:53">
      <c r="AV8247" s="203"/>
      <c r="AW8247" s="75"/>
      <c r="AX8247" s="75"/>
      <c r="AY8247" s="94"/>
      <c r="AZ8247" s="75"/>
      <c r="BA8247" s="75"/>
    </row>
    <row r="8248" spans="48:53">
      <c r="AV8248" s="203"/>
      <c r="AW8248" s="75"/>
      <c r="AX8248" s="75"/>
      <c r="AY8248" s="94"/>
      <c r="AZ8248" s="75"/>
      <c r="BA8248" s="75"/>
    </row>
    <row r="8249" spans="48:53">
      <c r="AV8249" s="203"/>
      <c r="AW8249" s="75"/>
      <c r="AX8249" s="75"/>
      <c r="AY8249" s="94"/>
      <c r="AZ8249" s="75"/>
      <c r="BA8249" s="75"/>
    </row>
    <row r="8250" spans="48:53">
      <c r="AV8250" s="203"/>
      <c r="AW8250" s="75"/>
      <c r="AX8250" s="75"/>
      <c r="AY8250" s="94"/>
      <c r="AZ8250" s="75"/>
      <c r="BA8250" s="75"/>
    </row>
    <row r="8251" spans="48:53">
      <c r="AV8251" s="203"/>
      <c r="AW8251" s="75"/>
      <c r="AX8251" s="75"/>
      <c r="AY8251" s="94"/>
      <c r="AZ8251" s="75"/>
      <c r="BA8251" s="75"/>
    </row>
    <row r="8252" spans="48:53">
      <c r="AV8252" s="203"/>
      <c r="AW8252" s="75"/>
      <c r="AX8252" s="75"/>
      <c r="AY8252" s="94"/>
      <c r="AZ8252" s="75"/>
      <c r="BA8252" s="75"/>
    </row>
    <row r="8253" spans="48:53">
      <c r="AV8253" s="203"/>
      <c r="AW8253" s="75"/>
      <c r="AX8253" s="75"/>
      <c r="AY8253" s="94"/>
      <c r="AZ8253" s="75"/>
      <c r="BA8253" s="75"/>
    </row>
    <row r="8254" spans="48:53">
      <c r="AV8254" s="203"/>
      <c r="AW8254" s="75"/>
      <c r="AX8254" s="75"/>
      <c r="AY8254" s="94"/>
      <c r="AZ8254" s="75"/>
      <c r="BA8254" s="75"/>
    </row>
    <row r="8255" spans="48:53">
      <c r="AV8255" s="203"/>
      <c r="AW8255" s="75"/>
      <c r="AX8255" s="75"/>
      <c r="AY8255" s="94"/>
      <c r="AZ8255" s="75"/>
      <c r="BA8255" s="75"/>
    </row>
    <row r="8256" spans="48:53">
      <c r="AV8256" s="203"/>
      <c r="AW8256" s="75"/>
      <c r="AX8256" s="75"/>
      <c r="AY8256" s="94"/>
      <c r="AZ8256" s="75"/>
      <c r="BA8256" s="75"/>
    </row>
    <row r="8257" spans="48:53">
      <c r="AV8257" s="203"/>
      <c r="AW8257" s="75"/>
      <c r="AX8257" s="75"/>
      <c r="AY8257" s="94"/>
      <c r="AZ8257" s="75"/>
      <c r="BA8257" s="75"/>
    </row>
    <row r="8258" spans="48:53">
      <c r="AV8258" s="203"/>
      <c r="AW8258" s="75"/>
      <c r="AX8258" s="75"/>
      <c r="AY8258" s="94"/>
      <c r="AZ8258" s="75"/>
      <c r="BA8258" s="75"/>
    </row>
    <row r="8259" spans="48:53">
      <c r="AV8259" s="203"/>
      <c r="AW8259" s="75"/>
      <c r="AX8259" s="75"/>
      <c r="AY8259" s="94"/>
      <c r="AZ8259" s="75"/>
      <c r="BA8259" s="75"/>
    </row>
    <row r="8260" spans="48:53">
      <c r="AV8260" s="203"/>
      <c r="AW8260" s="75"/>
      <c r="AX8260" s="75"/>
      <c r="AY8260" s="94"/>
      <c r="AZ8260" s="75"/>
      <c r="BA8260" s="75"/>
    </row>
    <row r="8261" spans="48:53">
      <c r="AV8261" s="203"/>
      <c r="AW8261" s="75"/>
      <c r="AX8261" s="75"/>
      <c r="AY8261" s="94"/>
      <c r="AZ8261" s="75"/>
      <c r="BA8261" s="75"/>
    </row>
    <row r="8262" spans="48:53">
      <c r="AV8262" s="203"/>
      <c r="AW8262" s="75"/>
      <c r="AX8262" s="75"/>
      <c r="AY8262" s="94"/>
      <c r="AZ8262" s="75"/>
      <c r="BA8262" s="75"/>
    </row>
    <row r="8263" spans="48:53">
      <c r="AV8263" s="203"/>
      <c r="AW8263" s="75"/>
      <c r="AX8263" s="75"/>
      <c r="AY8263" s="94"/>
      <c r="AZ8263" s="75"/>
      <c r="BA8263" s="75"/>
    </row>
    <row r="8264" spans="48:53">
      <c r="AV8264" s="203"/>
      <c r="AW8264" s="75"/>
      <c r="AX8264" s="75"/>
      <c r="AY8264" s="94"/>
      <c r="AZ8264" s="75"/>
      <c r="BA8264" s="75"/>
    </row>
    <row r="8265" spans="48:53">
      <c r="AV8265" s="203"/>
      <c r="AW8265" s="75"/>
      <c r="AX8265" s="75"/>
      <c r="AY8265" s="94"/>
      <c r="AZ8265" s="75"/>
      <c r="BA8265" s="75"/>
    </row>
    <row r="8266" spans="48:53">
      <c r="AV8266" s="203"/>
      <c r="AW8266" s="75"/>
      <c r="AX8266" s="75"/>
      <c r="AY8266" s="94"/>
      <c r="AZ8266" s="75"/>
      <c r="BA8266" s="75"/>
    </row>
    <row r="8267" spans="48:53">
      <c r="AV8267" s="203"/>
      <c r="AW8267" s="75"/>
      <c r="AX8267" s="75"/>
      <c r="AY8267" s="94"/>
      <c r="AZ8267" s="75"/>
      <c r="BA8267" s="75"/>
    </row>
    <row r="8268" spans="48:53">
      <c r="AV8268" s="203"/>
      <c r="AW8268" s="75"/>
      <c r="AX8268" s="75"/>
      <c r="AY8268" s="94"/>
      <c r="AZ8268" s="75"/>
      <c r="BA8268" s="75"/>
    </row>
    <row r="8269" spans="48:53">
      <c r="AV8269" s="203"/>
      <c r="AW8269" s="75"/>
      <c r="AX8269" s="75"/>
      <c r="AY8269" s="94"/>
      <c r="AZ8269" s="75"/>
      <c r="BA8269" s="75"/>
    </row>
    <row r="8270" spans="48:53">
      <c r="AV8270" s="203"/>
      <c r="AW8270" s="75"/>
      <c r="AX8270" s="75"/>
      <c r="AY8270" s="94"/>
      <c r="AZ8270" s="75"/>
      <c r="BA8270" s="75"/>
    </row>
    <row r="8271" spans="48:53">
      <c r="AV8271" s="203"/>
      <c r="AW8271" s="75"/>
      <c r="AX8271" s="75"/>
      <c r="AY8271" s="94"/>
      <c r="AZ8271" s="75"/>
      <c r="BA8271" s="75"/>
    </row>
    <row r="8272" spans="48:53">
      <c r="AV8272" s="203"/>
      <c r="AW8272" s="75"/>
      <c r="AX8272" s="75"/>
      <c r="AY8272" s="94"/>
      <c r="AZ8272" s="75"/>
      <c r="BA8272" s="75"/>
    </row>
    <row r="8273" spans="48:53">
      <c r="AV8273" s="203"/>
      <c r="AW8273" s="75"/>
      <c r="AX8273" s="75"/>
      <c r="AY8273" s="94"/>
      <c r="AZ8273" s="75"/>
      <c r="BA8273" s="75"/>
    </row>
    <row r="8274" spans="48:53">
      <c r="AV8274" s="203"/>
      <c r="AW8274" s="75"/>
      <c r="AX8274" s="75"/>
      <c r="AY8274" s="94"/>
      <c r="AZ8274" s="75"/>
      <c r="BA8274" s="75"/>
    </row>
    <row r="8275" spans="48:53">
      <c r="AV8275" s="203"/>
      <c r="AW8275" s="75"/>
      <c r="AX8275" s="75"/>
      <c r="AY8275" s="94"/>
      <c r="AZ8275" s="75"/>
      <c r="BA8275" s="75"/>
    </row>
    <row r="8276" spans="48:53">
      <c r="AV8276" s="203"/>
      <c r="AW8276" s="75"/>
      <c r="AX8276" s="75"/>
      <c r="AY8276" s="94"/>
      <c r="AZ8276" s="75"/>
      <c r="BA8276" s="75"/>
    </row>
    <row r="8277" spans="48:53">
      <c r="AV8277" s="203"/>
      <c r="AW8277" s="75"/>
      <c r="AX8277" s="75"/>
      <c r="AY8277" s="94"/>
      <c r="AZ8277" s="75"/>
      <c r="BA8277" s="75"/>
    </row>
    <row r="8278" spans="48:53">
      <c r="AV8278" s="203"/>
      <c r="AW8278" s="75"/>
      <c r="AX8278" s="75"/>
      <c r="AY8278" s="94"/>
      <c r="AZ8278" s="75"/>
      <c r="BA8278" s="75"/>
    </row>
    <row r="8279" spans="48:53">
      <c r="AV8279" s="203"/>
      <c r="AW8279" s="75"/>
      <c r="AX8279" s="75"/>
      <c r="AY8279" s="94"/>
      <c r="AZ8279" s="75"/>
      <c r="BA8279" s="75"/>
    </row>
    <row r="8280" spans="48:53">
      <c r="AV8280" s="203"/>
      <c r="AW8280" s="75"/>
      <c r="AX8280" s="75"/>
      <c r="AY8280" s="94"/>
      <c r="AZ8280" s="75"/>
      <c r="BA8280" s="75"/>
    </row>
    <row r="8281" spans="48:53">
      <c r="AV8281" s="203"/>
      <c r="AW8281" s="75"/>
      <c r="AX8281" s="75"/>
      <c r="AY8281" s="94"/>
      <c r="AZ8281" s="75"/>
      <c r="BA8281" s="75"/>
    </row>
    <row r="8282" spans="48:53">
      <c r="AV8282" s="203"/>
      <c r="AW8282" s="75"/>
      <c r="AX8282" s="75"/>
      <c r="AY8282" s="94"/>
      <c r="AZ8282" s="75"/>
      <c r="BA8282" s="75"/>
    </row>
    <row r="8283" spans="48:53">
      <c r="AV8283" s="203"/>
      <c r="AW8283" s="75"/>
      <c r="AX8283" s="75"/>
      <c r="AY8283" s="94"/>
      <c r="AZ8283" s="75"/>
      <c r="BA8283" s="75"/>
    </row>
    <row r="8284" spans="48:53">
      <c r="AV8284" s="203"/>
      <c r="AW8284" s="75"/>
      <c r="AX8284" s="75"/>
      <c r="AY8284" s="94"/>
      <c r="AZ8284" s="75"/>
      <c r="BA8284" s="75"/>
    </row>
    <row r="8285" spans="48:53">
      <c r="AV8285" s="203"/>
      <c r="AW8285" s="75"/>
      <c r="AX8285" s="75"/>
      <c r="AY8285" s="94"/>
      <c r="AZ8285" s="75"/>
      <c r="BA8285" s="75"/>
    </row>
    <row r="8286" spans="48:53">
      <c r="AV8286" s="203"/>
      <c r="AW8286" s="75"/>
      <c r="AX8286" s="75"/>
      <c r="AY8286" s="94"/>
      <c r="AZ8286" s="75"/>
      <c r="BA8286" s="75"/>
    </row>
    <row r="8287" spans="48:53">
      <c r="AV8287" s="203"/>
      <c r="AW8287" s="75"/>
      <c r="AX8287" s="75"/>
      <c r="AY8287" s="94"/>
      <c r="AZ8287" s="75"/>
      <c r="BA8287" s="75"/>
    </row>
    <row r="8288" spans="48:53">
      <c r="AV8288" s="203"/>
      <c r="AW8288" s="75"/>
      <c r="AX8288" s="75"/>
      <c r="AY8288" s="94"/>
      <c r="AZ8288" s="75"/>
      <c r="BA8288" s="75"/>
    </row>
    <row r="8289" spans="48:53">
      <c r="AV8289" s="203"/>
      <c r="AW8289" s="75"/>
      <c r="AX8289" s="75"/>
      <c r="AY8289" s="94"/>
      <c r="AZ8289" s="75"/>
      <c r="BA8289" s="75"/>
    </row>
    <row r="8290" spans="48:53">
      <c r="AV8290" s="203"/>
      <c r="AW8290" s="75"/>
      <c r="AX8290" s="75"/>
      <c r="AY8290" s="94"/>
      <c r="AZ8290" s="75"/>
      <c r="BA8290" s="75"/>
    </row>
    <row r="8291" spans="48:53">
      <c r="AV8291" s="203"/>
      <c r="AW8291" s="75"/>
      <c r="AX8291" s="75"/>
      <c r="AY8291" s="94"/>
      <c r="AZ8291" s="75"/>
      <c r="BA8291" s="75"/>
    </row>
    <row r="8292" spans="48:53">
      <c r="AV8292" s="203"/>
      <c r="AW8292" s="75"/>
      <c r="AX8292" s="75"/>
      <c r="AY8292" s="94"/>
      <c r="AZ8292" s="75"/>
      <c r="BA8292" s="75"/>
    </row>
    <row r="8293" spans="48:53">
      <c r="AV8293" s="203"/>
      <c r="AW8293" s="75"/>
      <c r="AX8293" s="75"/>
      <c r="AY8293" s="94"/>
      <c r="AZ8293" s="75"/>
      <c r="BA8293" s="75"/>
    </row>
    <row r="8294" spans="48:53">
      <c r="AV8294" s="203"/>
      <c r="AW8294" s="75"/>
      <c r="AX8294" s="75"/>
      <c r="AY8294" s="94"/>
      <c r="AZ8294" s="75"/>
      <c r="BA8294" s="75"/>
    </row>
    <row r="8295" spans="48:53">
      <c r="AV8295" s="203"/>
      <c r="AW8295" s="75"/>
      <c r="AX8295" s="75"/>
      <c r="AY8295" s="94"/>
      <c r="AZ8295" s="75"/>
      <c r="BA8295" s="75"/>
    </row>
    <row r="8296" spans="48:53">
      <c r="AV8296" s="203"/>
      <c r="AW8296" s="75"/>
      <c r="AX8296" s="75"/>
      <c r="AY8296" s="94"/>
      <c r="AZ8296" s="75"/>
      <c r="BA8296" s="75"/>
    </row>
    <row r="8297" spans="48:53">
      <c r="AV8297" s="203"/>
      <c r="AW8297" s="75"/>
      <c r="AX8297" s="75"/>
      <c r="AY8297" s="94"/>
      <c r="AZ8297" s="75"/>
      <c r="BA8297" s="75"/>
    </row>
    <row r="8298" spans="48:53">
      <c r="AV8298" s="203"/>
      <c r="AW8298" s="75"/>
      <c r="AX8298" s="75"/>
      <c r="AY8298" s="94"/>
      <c r="AZ8298" s="75"/>
      <c r="BA8298" s="75"/>
    </row>
    <row r="8299" spans="48:53">
      <c r="AV8299" s="203"/>
      <c r="AW8299" s="75"/>
      <c r="AX8299" s="75"/>
      <c r="AY8299" s="94"/>
      <c r="AZ8299" s="75"/>
      <c r="BA8299" s="75"/>
    </row>
    <row r="8300" spans="48:53">
      <c r="AV8300" s="203"/>
      <c r="AW8300" s="75"/>
      <c r="AX8300" s="75"/>
      <c r="AY8300" s="94"/>
      <c r="AZ8300" s="75"/>
      <c r="BA8300" s="75"/>
    </row>
    <row r="8301" spans="48:53">
      <c r="AV8301" s="203"/>
      <c r="AW8301" s="75"/>
      <c r="AX8301" s="75"/>
      <c r="AY8301" s="94"/>
      <c r="AZ8301" s="75"/>
      <c r="BA8301" s="75"/>
    </row>
    <row r="8302" spans="48:53">
      <c r="AV8302" s="203"/>
      <c r="AW8302" s="75"/>
      <c r="AX8302" s="75"/>
      <c r="AY8302" s="94"/>
      <c r="AZ8302" s="75"/>
      <c r="BA8302" s="75"/>
    </row>
    <row r="8303" spans="48:53">
      <c r="AV8303" s="203"/>
      <c r="AW8303" s="75"/>
      <c r="AX8303" s="75"/>
      <c r="AY8303" s="94"/>
      <c r="AZ8303" s="75"/>
      <c r="BA8303" s="75"/>
    </row>
    <row r="8304" spans="48:53">
      <c r="AV8304" s="203"/>
      <c r="AW8304" s="75"/>
      <c r="AX8304" s="75"/>
      <c r="AY8304" s="94"/>
      <c r="AZ8304" s="75"/>
      <c r="BA8304" s="75"/>
    </row>
    <row r="8305" spans="48:53">
      <c r="AV8305" s="203"/>
      <c r="AW8305" s="75"/>
      <c r="AX8305" s="75"/>
      <c r="AY8305" s="94"/>
      <c r="AZ8305" s="75"/>
      <c r="BA8305" s="75"/>
    </row>
    <row r="8306" spans="48:53">
      <c r="AV8306" s="203"/>
      <c r="AW8306" s="75"/>
      <c r="AX8306" s="75"/>
      <c r="AY8306" s="94"/>
      <c r="AZ8306" s="75"/>
      <c r="BA8306" s="75"/>
    </row>
    <row r="8307" spans="48:53">
      <c r="AV8307" s="203"/>
      <c r="AW8307" s="75"/>
      <c r="AX8307" s="75"/>
      <c r="AY8307" s="94"/>
      <c r="AZ8307" s="75"/>
      <c r="BA8307" s="75"/>
    </row>
    <row r="8308" spans="48:53">
      <c r="AV8308" s="203"/>
      <c r="AW8308" s="75"/>
      <c r="AX8308" s="75"/>
      <c r="AY8308" s="94"/>
      <c r="AZ8308" s="75"/>
      <c r="BA8308" s="75"/>
    </row>
    <row r="8309" spans="48:53">
      <c r="AV8309" s="203"/>
      <c r="AW8309" s="75"/>
      <c r="AX8309" s="75"/>
      <c r="AY8309" s="94"/>
      <c r="AZ8309" s="75"/>
      <c r="BA8309" s="75"/>
    </row>
    <row r="8310" spans="48:53">
      <c r="AV8310" s="203"/>
      <c r="AW8310" s="75"/>
      <c r="AX8310" s="75"/>
      <c r="AY8310" s="94"/>
      <c r="AZ8310" s="75"/>
      <c r="BA8310" s="75"/>
    </row>
    <row r="8311" spans="48:53">
      <c r="AV8311" s="203"/>
      <c r="AW8311" s="75"/>
      <c r="AX8311" s="75"/>
      <c r="AY8311" s="94"/>
      <c r="AZ8311" s="75"/>
      <c r="BA8311" s="75"/>
    </row>
    <row r="8312" spans="48:53">
      <c r="AV8312" s="203"/>
      <c r="AW8312" s="75"/>
      <c r="AX8312" s="75"/>
      <c r="AY8312" s="94"/>
      <c r="AZ8312" s="75"/>
      <c r="BA8312" s="75"/>
    </row>
    <row r="8313" spans="48:53">
      <c r="AV8313" s="203"/>
      <c r="AW8313" s="75"/>
      <c r="AX8313" s="75"/>
      <c r="AY8313" s="94"/>
      <c r="AZ8313" s="75"/>
      <c r="BA8313" s="75"/>
    </row>
    <row r="8314" spans="48:53">
      <c r="AV8314" s="203"/>
      <c r="AW8314" s="75"/>
      <c r="AX8314" s="75"/>
      <c r="AY8314" s="94"/>
      <c r="AZ8314" s="75"/>
      <c r="BA8314" s="75"/>
    </row>
    <row r="8315" spans="48:53">
      <c r="AV8315" s="203"/>
      <c r="AW8315" s="75"/>
      <c r="AX8315" s="75"/>
      <c r="AY8315" s="94"/>
      <c r="AZ8315" s="75"/>
      <c r="BA8315" s="75"/>
    </row>
    <row r="8316" spans="48:53">
      <c r="AV8316" s="203"/>
      <c r="AW8316" s="75"/>
      <c r="AX8316" s="75"/>
      <c r="AY8316" s="94"/>
      <c r="AZ8316" s="75"/>
      <c r="BA8316" s="75"/>
    </row>
    <row r="8317" spans="48:53">
      <c r="AV8317" s="203"/>
      <c r="AW8317" s="75"/>
      <c r="AX8317" s="75"/>
      <c r="AY8317" s="94"/>
      <c r="AZ8317" s="75"/>
      <c r="BA8317" s="75"/>
    </row>
    <row r="8318" spans="48:53">
      <c r="AV8318" s="203"/>
      <c r="AW8318" s="75"/>
      <c r="AX8318" s="75"/>
      <c r="AY8318" s="94"/>
      <c r="AZ8318" s="75"/>
      <c r="BA8318" s="75"/>
    </row>
    <row r="8319" spans="48:53">
      <c r="AV8319" s="203"/>
      <c r="AW8319" s="75"/>
      <c r="AX8319" s="75"/>
      <c r="AY8319" s="94"/>
      <c r="AZ8319" s="75"/>
      <c r="BA8319" s="75"/>
    </row>
    <row r="8320" spans="48:53">
      <c r="AV8320" s="203"/>
      <c r="AW8320" s="75"/>
      <c r="AX8320" s="75"/>
      <c r="AY8320" s="94"/>
      <c r="AZ8320" s="75"/>
      <c r="BA8320" s="75"/>
    </row>
    <row r="8321" spans="48:53">
      <c r="AV8321" s="203"/>
      <c r="AW8321" s="75"/>
      <c r="AX8321" s="75"/>
      <c r="AY8321" s="94"/>
      <c r="AZ8321" s="75"/>
      <c r="BA8321" s="75"/>
    </row>
    <row r="8322" spans="48:53">
      <c r="AV8322" s="203"/>
      <c r="AW8322" s="75"/>
      <c r="AX8322" s="75"/>
      <c r="AY8322" s="94"/>
      <c r="AZ8322" s="75"/>
      <c r="BA8322" s="75"/>
    </row>
    <row r="8323" spans="48:53">
      <c r="AV8323" s="203"/>
      <c r="AW8323" s="75"/>
      <c r="AX8323" s="75"/>
      <c r="AY8323" s="94"/>
      <c r="AZ8323" s="75"/>
      <c r="BA8323" s="75"/>
    </row>
    <row r="8324" spans="48:53">
      <c r="AV8324" s="203"/>
      <c r="AW8324" s="75"/>
      <c r="AX8324" s="75"/>
      <c r="AY8324" s="94"/>
      <c r="AZ8324" s="75"/>
      <c r="BA8324" s="75"/>
    </row>
    <row r="8325" spans="48:53">
      <c r="AV8325" s="203"/>
      <c r="AW8325" s="75"/>
      <c r="AX8325" s="75"/>
      <c r="AY8325" s="94"/>
      <c r="AZ8325" s="75"/>
      <c r="BA8325" s="75"/>
    </row>
    <row r="8326" spans="48:53">
      <c r="AV8326" s="203"/>
      <c r="AW8326" s="75"/>
      <c r="AX8326" s="75"/>
      <c r="AY8326" s="94"/>
      <c r="AZ8326" s="75"/>
      <c r="BA8326" s="75"/>
    </row>
    <row r="8327" spans="48:53">
      <c r="AV8327" s="203"/>
      <c r="AW8327" s="75"/>
      <c r="AX8327" s="75"/>
      <c r="AY8327" s="94"/>
      <c r="AZ8327" s="75"/>
      <c r="BA8327" s="75"/>
    </row>
    <row r="8328" spans="48:53">
      <c r="AV8328" s="203"/>
      <c r="AW8328" s="75"/>
      <c r="AX8328" s="75"/>
      <c r="AY8328" s="94"/>
      <c r="AZ8328" s="75"/>
      <c r="BA8328" s="75"/>
    </row>
    <row r="8329" spans="48:53">
      <c r="AV8329" s="203"/>
      <c r="AW8329" s="75"/>
      <c r="AX8329" s="75"/>
      <c r="AY8329" s="94"/>
      <c r="AZ8329" s="75"/>
      <c r="BA8329" s="75"/>
    </row>
    <row r="8330" spans="48:53">
      <c r="AV8330" s="203"/>
      <c r="AW8330" s="75"/>
      <c r="AX8330" s="75"/>
      <c r="AY8330" s="94"/>
      <c r="AZ8330" s="75"/>
      <c r="BA8330" s="75"/>
    </row>
    <row r="8331" spans="48:53">
      <c r="AV8331" s="203"/>
      <c r="AW8331" s="75"/>
      <c r="AX8331" s="75"/>
      <c r="AY8331" s="94"/>
      <c r="AZ8331" s="75"/>
      <c r="BA8331" s="75"/>
    </row>
    <row r="8332" spans="48:53">
      <c r="AV8332" s="203"/>
      <c r="AW8332" s="75"/>
      <c r="AX8332" s="75"/>
      <c r="AY8332" s="94"/>
      <c r="AZ8332" s="75"/>
      <c r="BA8332" s="75"/>
    </row>
    <row r="8333" spans="48:53">
      <c r="AV8333" s="203"/>
      <c r="AW8333" s="75"/>
      <c r="AX8333" s="75"/>
      <c r="AY8333" s="94"/>
      <c r="AZ8333" s="75"/>
      <c r="BA8333" s="75"/>
    </row>
    <row r="8334" spans="48:53">
      <c r="AV8334" s="203"/>
      <c r="AW8334" s="75"/>
      <c r="AX8334" s="75"/>
      <c r="AY8334" s="94"/>
      <c r="AZ8334" s="75"/>
      <c r="BA8334" s="75"/>
    </row>
    <row r="8335" spans="48:53">
      <c r="AV8335" s="203"/>
      <c r="AW8335" s="75"/>
      <c r="AX8335" s="75"/>
      <c r="AY8335" s="94"/>
      <c r="AZ8335" s="75"/>
      <c r="BA8335" s="75"/>
    </row>
    <row r="8336" spans="48:53">
      <c r="AV8336" s="203"/>
      <c r="AW8336" s="75"/>
      <c r="AX8336" s="75"/>
      <c r="AY8336" s="94"/>
      <c r="AZ8336" s="75"/>
      <c r="BA8336" s="75"/>
    </row>
    <row r="8337" spans="48:53">
      <c r="AV8337" s="203"/>
      <c r="AW8337" s="75"/>
      <c r="AX8337" s="75"/>
      <c r="AY8337" s="94"/>
      <c r="AZ8337" s="75"/>
      <c r="BA8337" s="75"/>
    </row>
    <row r="8338" spans="48:53">
      <c r="AV8338" s="203"/>
      <c r="AW8338" s="75"/>
      <c r="AX8338" s="75"/>
      <c r="AY8338" s="94"/>
      <c r="AZ8338" s="75"/>
      <c r="BA8338" s="75"/>
    </row>
    <row r="8339" spans="48:53">
      <c r="AV8339" s="203"/>
      <c r="AW8339" s="75"/>
      <c r="AX8339" s="75"/>
      <c r="AY8339" s="94"/>
      <c r="AZ8339" s="75"/>
      <c r="BA8339" s="75"/>
    </row>
    <row r="8340" spans="48:53">
      <c r="AV8340" s="203"/>
      <c r="AW8340" s="75"/>
      <c r="AX8340" s="75"/>
      <c r="AY8340" s="94"/>
      <c r="AZ8340" s="75"/>
      <c r="BA8340" s="75"/>
    </row>
    <row r="8341" spans="48:53">
      <c r="AV8341" s="203"/>
      <c r="AW8341" s="75"/>
      <c r="AX8341" s="75"/>
      <c r="AY8341" s="94"/>
      <c r="AZ8341" s="75"/>
      <c r="BA8341" s="75"/>
    </row>
    <row r="8342" spans="48:53">
      <c r="AV8342" s="203"/>
      <c r="AW8342" s="75"/>
      <c r="AX8342" s="75"/>
      <c r="AY8342" s="94"/>
      <c r="AZ8342" s="75"/>
      <c r="BA8342" s="75"/>
    </row>
    <row r="8343" spans="48:53">
      <c r="AV8343" s="203"/>
      <c r="AW8343" s="75"/>
      <c r="AX8343" s="75"/>
      <c r="AY8343" s="94"/>
      <c r="AZ8343" s="75"/>
      <c r="BA8343" s="75"/>
    </row>
    <row r="8344" spans="48:53">
      <c r="AV8344" s="203"/>
      <c r="AW8344" s="75"/>
      <c r="AX8344" s="75"/>
      <c r="AY8344" s="94"/>
      <c r="AZ8344" s="75"/>
      <c r="BA8344" s="75"/>
    </row>
    <row r="8345" spans="48:53">
      <c r="AV8345" s="203"/>
      <c r="AW8345" s="75"/>
      <c r="AX8345" s="75"/>
      <c r="AY8345" s="94"/>
      <c r="AZ8345" s="75"/>
      <c r="BA8345" s="75"/>
    </row>
    <row r="8346" spans="48:53">
      <c r="AV8346" s="203"/>
      <c r="AW8346" s="75"/>
      <c r="AX8346" s="75"/>
      <c r="AY8346" s="94"/>
      <c r="AZ8346" s="75"/>
      <c r="BA8346" s="75"/>
    </row>
    <row r="8347" spans="48:53">
      <c r="AV8347" s="203"/>
      <c r="AW8347" s="75"/>
      <c r="AX8347" s="75"/>
      <c r="AY8347" s="94"/>
      <c r="AZ8347" s="75"/>
      <c r="BA8347" s="75"/>
    </row>
    <row r="8348" spans="48:53">
      <c r="AV8348" s="203"/>
      <c r="AW8348" s="75"/>
      <c r="AX8348" s="75"/>
      <c r="AY8348" s="94"/>
      <c r="AZ8348" s="75"/>
      <c r="BA8348" s="75"/>
    </row>
    <row r="8349" spans="48:53">
      <c r="AV8349" s="203"/>
      <c r="AW8349" s="75"/>
      <c r="AX8349" s="75"/>
      <c r="AY8349" s="94"/>
      <c r="AZ8349" s="75"/>
      <c r="BA8349" s="75"/>
    </row>
    <row r="8350" spans="48:53">
      <c r="AV8350" s="203"/>
      <c r="AW8350" s="75"/>
      <c r="AX8350" s="75"/>
      <c r="AY8350" s="94"/>
      <c r="AZ8350" s="75"/>
      <c r="BA8350" s="75"/>
    </row>
    <row r="8351" spans="48:53">
      <c r="AV8351" s="203"/>
      <c r="AW8351" s="75"/>
      <c r="AX8351" s="75"/>
      <c r="AY8351" s="94"/>
      <c r="AZ8351" s="75"/>
      <c r="BA8351" s="75"/>
    </row>
    <row r="8352" spans="48:53">
      <c r="AV8352" s="203"/>
      <c r="AW8352" s="75"/>
      <c r="AX8352" s="75"/>
      <c r="AY8352" s="94"/>
      <c r="AZ8352" s="75"/>
      <c r="BA8352" s="75"/>
    </row>
    <row r="8353" spans="48:53">
      <c r="AV8353" s="203"/>
      <c r="AW8353" s="75"/>
      <c r="AX8353" s="75"/>
      <c r="AY8353" s="94"/>
      <c r="AZ8353" s="75"/>
      <c r="BA8353" s="75"/>
    </row>
    <row r="8354" spans="48:53">
      <c r="AV8354" s="203"/>
      <c r="AW8354" s="75"/>
      <c r="AX8354" s="75"/>
      <c r="AY8354" s="94"/>
      <c r="AZ8354" s="75"/>
      <c r="BA8354" s="75"/>
    </row>
    <row r="8355" spans="48:53">
      <c r="AV8355" s="203"/>
      <c r="AW8355" s="75"/>
      <c r="AX8355" s="75"/>
      <c r="AY8355" s="94"/>
      <c r="AZ8355" s="75"/>
      <c r="BA8355" s="75"/>
    </row>
    <row r="8356" spans="48:53">
      <c r="AV8356" s="203"/>
      <c r="AW8356" s="75"/>
      <c r="AX8356" s="75"/>
      <c r="AY8356" s="94"/>
      <c r="AZ8356" s="75"/>
      <c r="BA8356" s="75"/>
    </row>
    <row r="8357" spans="48:53">
      <c r="AV8357" s="203"/>
      <c r="AW8357" s="75"/>
      <c r="AX8357" s="75"/>
      <c r="AY8357" s="94"/>
      <c r="AZ8357" s="75"/>
      <c r="BA8357" s="75"/>
    </row>
    <row r="8358" spans="48:53">
      <c r="AV8358" s="203"/>
      <c r="AW8358" s="75"/>
      <c r="AX8358" s="75"/>
      <c r="AY8358" s="94"/>
      <c r="AZ8358" s="75"/>
      <c r="BA8358" s="75"/>
    </row>
    <row r="8359" spans="48:53">
      <c r="AV8359" s="203"/>
      <c r="AW8359" s="75"/>
      <c r="AX8359" s="75"/>
      <c r="AY8359" s="94"/>
      <c r="AZ8359" s="75"/>
      <c r="BA8359" s="75"/>
    </row>
    <row r="8360" spans="48:53">
      <c r="AV8360" s="203"/>
      <c r="AW8360" s="75"/>
      <c r="AX8360" s="75"/>
      <c r="AY8360" s="94"/>
      <c r="AZ8360" s="75"/>
      <c r="BA8360" s="75"/>
    </row>
    <row r="8361" spans="48:53">
      <c r="AV8361" s="203"/>
      <c r="AW8361" s="75"/>
      <c r="AX8361" s="75"/>
      <c r="AY8361" s="94"/>
      <c r="AZ8361" s="75"/>
      <c r="BA8361" s="75"/>
    </row>
    <row r="8362" spans="48:53">
      <c r="AV8362" s="203"/>
      <c r="AW8362" s="75"/>
      <c r="AX8362" s="75"/>
      <c r="AY8362" s="94"/>
      <c r="AZ8362" s="75"/>
      <c r="BA8362" s="75"/>
    </row>
    <row r="8363" spans="48:53">
      <c r="AV8363" s="203"/>
      <c r="AW8363" s="75"/>
      <c r="AX8363" s="75"/>
      <c r="AY8363" s="94"/>
      <c r="AZ8363" s="75"/>
      <c r="BA8363" s="75"/>
    </row>
    <row r="8364" spans="48:53">
      <c r="AV8364" s="203"/>
      <c r="AW8364" s="75"/>
      <c r="AX8364" s="75"/>
      <c r="AY8364" s="94"/>
      <c r="AZ8364" s="75"/>
      <c r="BA8364" s="75"/>
    </row>
    <row r="8365" spans="48:53">
      <c r="AV8365" s="203"/>
      <c r="AW8365" s="75"/>
      <c r="AX8365" s="75"/>
      <c r="AY8365" s="94"/>
      <c r="AZ8365" s="75"/>
      <c r="BA8365" s="75"/>
    </row>
    <row r="8366" spans="48:53">
      <c r="AV8366" s="203"/>
      <c r="AW8366" s="75"/>
      <c r="AX8366" s="75"/>
      <c r="AY8366" s="94"/>
      <c r="AZ8366" s="75"/>
      <c r="BA8366" s="75"/>
    </row>
    <row r="8367" spans="48:53">
      <c r="AV8367" s="203"/>
      <c r="AW8367" s="75"/>
      <c r="AX8367" s="75"/>
      <c r="AY8367" s="94"/>
      <c r="AZ8367" s="75"/>
      <c r="BA8367" s="75"/>
    </row>
    <row r="8368" spans="48:53">
      <c r="AV8368" s="203"/>
      <c r="AW8368" s="75"/>
      <c r="AX8368" s="75"/>
      <c r="AY8368" s="94"/>
      <c r="AZ8368" s="75"/>
      <c r="BA8368" s="75"/>
    </row>
    <row r="8369" spans="48:53">
      <c r="AV8369" s="203"/>
      <c r="AW8369" s="75"/>
      <c r="AX8369" s="75"/>
      <c r="AY8369" s="94"/>
      <c r="AZ8369" s="75"/>
      <c r="BA8369" s="75"/>
    </row>
    <row r="8370" spans="48:53">
      <c r="AV8370" s="203"/>
      <c r="AW8370" s="75"/>
      <c r="AX8370" s="75"/>
      <c r="AY8370" s="94"/>
      <c r="AZ8370" s="75"/>
      <c r="BA8370" s="75"/>
    </row>
    <row r="8371" spans="48:53">
      <c r="AV8371" s="203"/>
      <c r="AW8371" s="75"/>
      <c r="AX8371" s="75"/>
      <c r="AY8371" s="94"/>
      <c r="AZ8371" s="75"/>
      <c r="BA8371" s="75"/>
    </row>
    <row r="8372" spans="48:53">
      <c r="AV8372" s="203"/>
      <c r="AW8372" s="75"/>
      <c r="AX8372" s="75"/>
      <c r="AY8372" s="94"/>
      <c r="AZ8372" s="75"/>
      <c r="BA8372" s="75"/>
    </row>
    <row r="8373" spans="48:53">
      <c r="AV8373" s="203"/>
      <c r="AW8373" s="75"/>
      <c r="AX8373" s="75"/>
      <c r="AY8373" s="94"/>
      <c r="AZ8373" s="75"/>
      <c r="BA8373" s="75"/>
    </row>
    <row r="8374" spans="48:53">
      <c r="AV8374" s="203"/>
      <c r="AW8374" s="75"/>
      <c r="AX8374" s="75"/>
      <c r="AY8374" s="94"/>
      <c r="AZ8374" s="75"/>
      <c r="BA8374" s="75"/>
    </row>
    <row r="8375" spans="48:53">
      <c r="AV8375" s="203"/>
      <c r="AW8375" s="75"/>
      <c r="AX8375" s="75"/>
      <c r="AY8375" s="94"/>
      <c r="AZ8375" s="75"/>
      <c r="BA8375" s="75"/>
    </row>
    <row r="8376" spans="48:53">
      <c r="AV8376" s="203"/>
      <c r="AW8376" s="75"/>
      <c r="AX8376" s="75"/>
      <c r="AY8376" s="94"/>
      <c r="AZ8376" s="75"/>
      <c r="BA8376" s="75"/>
    </row>
    <row r="8377" spans="48:53">
      <c r="AV8377" s="203"/>
      <c r="AW8377" s="75"/>
      <c r="AX8377" s="75"/>
      <c r="AY8377" s="94"/>
      <c r="AZ8377" s="75"/>
      <c r="BA8377" s="75"/>
    </row>
    <row r="8378" spans="48:53">
      <c r="AV8378" s="203"/>
      <c r="AW8378" s="75"/>
      <c r="AX8378" s="75"/>
      <c r="AY8378" s="94"/>
      <c r="AZ8378" s="75"/>
      <c r="BA8378" s="75"/>
    </row>
    <row r="8379" spans="48:53">
      <c r="AV8379" s="203"/>
      <c r="AW8379" s="75"/>
      <c r="AX8379" s="75"/>
      <c r="AY8379" s="94"/>
      <c r="AZ8379" s="75"/>
      <c r="BA8379" s="75"/>
    </row>
    <row r="8380" spans="48:53">
      <c r="AV8380" s="203"/>
      <c r="AW8380" s="75"/>
      <c r="AX8380" s="75"/>
      <c r="AY8380" s="94"/>
      <c r="AZ8380" s="75"/>
      <c r="BA8380" s="75"/>
    </row>
    <row r="8381" spans="48:53">
      <c r="AV8381" s="203"/>
      <c r="AW8381" s="75"/>
      <c r="AX8381" s="75"/>
      <c r="AY8381" s="94"/>
      <c r="AZ8381" s="75"/>
      <c r="BA8381" s="75"/>
    </row>
    <row r="8382" spans="48:53">
      <c r="AV8382" s="203"/>
      <c r="AW8382" s="75"/>
      <c r="AX8382" s="75"/>
      <c r="AY8382" s="94"/>
      <c r="AZ8382" s="75"/>
      <c r="BA8382" s="75"/>
    </row>
    <row r="8383" spans="48:53">
      <c r="AV8383" s="203"/>
      <c r="AW8383" s="75"/>
      <c r="AX8383" s="75"/>
      <c r="AY8383" s="94"/>
      <c r="AZ8383" s="75"/>
      <c r="BA8383" s="75"/>
    </row>
    <row r="8384" spans="48:53">
      <c r="AV8384" s="203"/>
      <c r="AW8384" s="75"/>
      <c r="AX8384" s="75"/>
      <c r="AY8384" s="94"/>
      <c r="AZ8384" s="75"/>
      <c r="BA8384" s="75"/>
    </row>
    <row r="8385" spans="48:53">
      <c r="AV8385" s="203"/>
      <c r="AW8385" s="75"/>
      <c r="AX8385" s="75"/>
      <c r="AY8385" s="94"/>
      <c r="AZ8385" s="75"/>
      <c r="BA8385" s="75"/>
    </row>
    <row r="8386" spans="48:53">
      <c r="AV8386" s="203"/>
      <c r="AW8386" s="75"/>
      <c r="AX8386" s="75"/>
      <c r="AY8386" s="94"/>
      <c r="AZ8386" s="75"/>
      <c r="BA8386" s="75"/>
    </row>
    <row r="8387" spans="48:53">
      <c r="AV8387" s="203"/>
      <c r="AW8387" s="75"/>
      <c r="AX8387" s="75"/>
      <c r="AY8387" s="94"/>
      <c r="AZ8387" s="75"/>
      <c r="BA8387" s="75"/>
    </row>
    <row r="8388" spans="48:53">
      <c r="AV8388" s="203"/>
      <c r="AW8388" s="75"/>
      <c r="AX8388" s="75"/>
      <c r="AY8388" s="94"/>
      <c r="AZ8388" s="75"/>
      <c r="BA8388" s="75"/>
    </row>
    <row r="8389" spans="48:53">
      <c r="AV8389" s="203"/>
      <c r="AW8389" s="75"/>
      <c r="AX8389" s="75"/>
      <c r="AY8389" s="94"/>
      <c r="AZ8389" s="75"/>
      <c r="BA8389" s="75"/>
    </row>
    <row r="8390" spans="48:53">
      <c r="AV8390" s="203"/>
      <c r="AW8390" s="75"/>
      <c r="AX8390" s="75"/>
      <c r="AY8390" s="94"/>
      <c r="AZ8390" s="75"/>
      <c r="BA8390" s="75"/>
    </row>
    <row r="8391" spans="48:53">
      <c r="AV8391" s="203"/>
      <c r="AW8391" s="75"/>
      <c r="AX8391" s="75"/>
      <c r="AY8391" s="94"/>
      <c r="AZ8391" s="75"/>
      <c r="BA8391" s="75"/>
    </row>
    <row r="8392" spans="48:53">
      <c r="AV8392" s="203"/>
      <c r="AW8392" s="75"/>
      <c r="AX8392" s="75"/>
      <c r="AY8392" s="94"/>
      <c r="AZ8392" s="75"/>
      <c r="BA8392" s="75"/>
    </row>
    <row r="8393" spans="48:53">
      <c r="AV8393" s="203"/>
      <c r="AW8393" s="75"/>
      <c r="AX8393" s="75"/>
      <c r="AY8393" s="94"/>
      <c r="AZ8393" s="75"/>
      <c r="BA8393" s="75"/>
    </row>
    <row r="8394" spans="48:53">
      <c r="AV8394" s="203"/>
      <c r="AW8394" s="75"/>
      <c r="AX8394" s="75"/>
      <c r="AY8394" s="94"/>
      <c r="AZ8394" s="75"/>
      <c r="BA8394" s="75"/>
    </row>
    <row r="8395" spans="48:53">
      <c r="AV8395" s="203"/>
      <c r="AW8395" s="75"/>
      <c r="AX8395" s="75"/>
      <c r="AY8395" s="94"/>
      <c r="AZ8395" s="75"/>
      <c r="BA8395" s="75"/>
    </row>
    <row r="8396" spans="48:53">
      <c r="AV8396" s="203"/>
      <c r="AW8396" s="75"/>
      <c r="AX8396" s="75"/>
      <c r="AY8396" s="94"/>
      <c r="AZ8396" s="75"/>
      <c r="BA8396" s="75"/>
    </row>
    <row r="8397" spans="48:53">
      <c r="AV8397" s="203"/>
      <c r="AW8397" s="75"/>
      <c r="AX8397" s="75"/>
      <c r="AY8397" s="94"/>
      <c r="AZ8397" s="75"/>
      <c r="BA8397" s="75"/>
    </row>
    <row r="8398" spans="48:53">
      <c r="AV8398" s="203"/>
      <c r="AW8398" s="75"/>
      <c r="AX8398" s="75"/>
      <c r="AY8398" s="94"/>
      <c r="AZ8398" s="75"/>
      <c r="BA8398" s="75"/>
    </row>
    <row r="8399" spans="48:53">
      <c r="AV8399" s="203"/>
      <c r="AW8399" s="75"/>
      <c r="AX8399" s="75"/>
      <c r="AY8399" s="94"/>
      <c r="AZ8399" s="75"/>
      <c r="BA8399" s="75"/>
    </row>
    <row r="8400" spans="48:53">
      <c r="AV8400" s="203"/>
      <c r="AW8400" s="75"/>
      <c r="AX8400" s="75"/>
      <c r="AY8400" s="94"/>
      <c r="AZ8400" s="75"/>
      <c r="BA8400" s="75"/>
    </row>
    <row r="8401" spans="48:53">
      <c r="AV8401" s="203"/>
      <c r="AW8401" s="75"/>
      <c r="AX8401" s="75"/>
      <c r="AY8401" s="94"/>
      <c r="AZ8401" s="75"/>
      <c r="BA8401" s="75"/>
    </row>
    <row r="8402" spans="48:53">
      <c r="AV8402" s="203"/>
      <c r="AW8402" s="75"/>
      <c r="AX8402" s="75"/>
      <c r="AY8402" s="94"/>
      <c r="AZ8402" s="75"/>
      <c r="BA8402" s="75"/>
    </row>
    <row r="8403" spans="48:53">
      <c r="AV8403" s="203"/>
      <c r="AW8403" s="75"/>
      <c r="AX8403" s="75"/>
      <c r="AY8403" s="94"/>
      <c r="AZ8403" s="75"/>
      <c r="BA8403" s="75"/>
    </row>
    <row r="8404" spans="48:53">
      <c r="AV8404" s="203"/>
      <c r="AW8404" s="75"/>
      <c r="AX8404" s="75"/>
      <c r="AY8404" s="94"/>
      <c r="AZ8404" s="75"/>
      <c r="BA8404" s="75"/>
    </row>
    <row r="8405" spans="48:53">
      <c r="AV8405" s="203"/>
      <c r="AW8405" s="75"/>
      <c r="AX8405" s="75"/>
      <c r="AY8405" s="94"/>
      <c r="AZ8405" s="75"/>
      <c r="BA8405" s="75"/>
    </row>
    <row r="8406" spans="48:53">
      <c r="AV8406" s="203"/>
      <c r="AW8406" s="75"/>
      <c r="AX8406" s="75"/>
      <c r="AY8406" s="94"/>
      <c r="AZ8406" s="75"/>
      <c r="BA8406" s="75"/>
    </row>
    <row r="8407" spans="48:53">
      <c r="AV8407" s="203"/>
      <c r="AW8407" s="75"/>
      <c r="AX8407" s="75"/>
      <c r="AY8407" s="94"/>
      <c r="AZ8407" s="75"/>
      <c r="BA8407" s="75"/>
    </row>
    <row r="8408" spans="48:53">
      <c r="AV8408" s="203"/>
      <c r="AW8408" s="75"/>
      <c r="AX8408" s="75"/>
      <c r="AY8408" s="94"/>
      <c r="AZ8408" s="75"/>
      <c r="BA8408" s="75"/>
    </row>
    <row r="8409" spans="48:53">
      <c r="AV8409" s="203"/>
      <c r="AW8409" s="75"/>
      <c r="AX8409" s="75"/>
      <c r="AY8409" s="94"/>
      <c r="AZ8409" s="75"/>
      <c r="BA8409" s="75"/>
    </row>
    <row r="8410" spans="48:53">
      <c r="AV8410" s="203"/>
      <c r="AW8410" s="75"/>
      <c r="AX8410" s="75"/>
      <c r="AY8410" s="94"/>
      <c r="AZ8410" s="75"/>
      <c r="BA8410" s="75"/>
    </row>
    <row r="8411" spans="48:53">
      <c r="AV8411" s="203"/>
      <c r="AW8411" s="75"/>
      <c r="AX8411" s="75"/>
      <c r="AY8411" s="94"/>
      <c r="AZ8411" s="75"/>
      <c r="BA8411" s="75"/>
    </row>
    <row r="8412" spans="48:53">
      <c r="AV8412" s="203"/>
      <c r="AW8412" s="75"/>
      <c r="AX8412" s="75"/>
      <c r="AY8412" s="94"/>
      <c r="AZ8412" s="75"/>
      <c r="BA8412" s="75"/>
    </row>
    <row r="8413" spans="48:53">
      <c r="AV8413" s="203"/>
      <c r="AW8413" s="75"/>
      <c r="AX8413" s="75"/>
      <c r="AY8413" s="94"/>
      <c r="AZ8413" s="75"/>
      <c r="BA8413" s="75"/>
    </row>
    <row r="8414" spans="48:53">
      <c r="AV8414" s="203"/>
      <c r="AW8414" s="75"/>
      <c r="AX8414" s="75"/>
      <c r="AY8414" s="94"/>
      <c r="AZ8414" s="75"/>
      <c r="BA8414" s="75"/>
    </row>
    <row r="8415" spans="48:53">
      <c r="AV8415" s="203"/>
      <c r="AW8415" s="75"/>
      <c r="AX8415" s="75"/>
      <c r="AY8415" s="94"/>
      <c r="AZ8415" s="75"/>
      <c r="BA8415" s="75"/>
    </row>
    <row r="8416" spans="48:53">
      <c r="AV8416" s="203"/>
      <c r="AW8416" s="75"/>
      <c r="AX8416" s="75"/>
      <c r="AY8416" s="94"/>
      <c r="AZ8416" s="75"/>
      <c r="BA8416" s="75"/>
    </row>
    <row r="8417" spans="48:53">
      <c r="AV8417" s="203"/>
      <c r="AW8417" s="75"/>
      <c r="AX8417" s="75"/>
      <c r="AY8417" s="94"/>
      <c r="AZ8417" s="75"/>
      <c r="BA8417" s="75"/>
    </row>
    <row r="8418" spans="48:53">
      <c r="AV8418" s="203"/>
      <c r="AW8418" s="75"/>
      <c r="AX8418" s="75"/>
      <c r="AY8418" s="94"/>
      <c r="AZ8418" s="75"/>
      <c r="BA8418" s="75"/>
    </row>
    <row r="8419" spans="48:53">
      <c r="AV8419" s="203"/>
      <c r="AW8419" s="75"/>
      <c r="AX8419" s="75"/>
      <c r="AY8419" s="94"/>
      <c r="AZ8419" s="75"/>
      <c r="BA8419" s="75"/>
    </row>
    <row r="8420" spans="48:53">
      <c r="AV8420" s="203"/>
      <c r="AW8420" s="75"/>
      <c r="AX8420" s="75"/>
      <c r="AY8420" s="94"/>
      <c r="AZ8420" s="75"/>
      <c r="BA8420" s="75"/>
    </row>
    <row r="8421" spans="48:53">
      <c r="AV8421" s="203"/>
      <c r="AW8421" s="75"/>
      <c r="AX8421" s="75"/>
      <c r="AY8421" s="94"/>
      <c r="AZ8421" s="75"/>
      <c r="BA8421" s="75"/>
    </row>
    <row r="8422" spans="48:53">
      <c r="AV8422" s="203"/>
      <c r="AW8422" s="75"/>
      <c r="AX8422" s="75"/>
      <c r="AY8422" s="94"/>
      <c r="AZ8422" s="75"/>
      <c r="BA8422" s="75"/>
    </row>
    <row r="8423" spans="48:53">
      <c r="AV8423" s="203"/>
      <c r="AW8423" s="75"/>
      <c r="AX8423" s="75"/>
      <c r="AY8423" s="94"/>
      <c r="AZ8423" s="75"/>
      <c r="BA8423" s="75"/>
    </row>
    <row r="8424" spans="48:53">
      <c r="AV8424" s="203"/>
      <c r="AW8424" s="75"/>
      <c r="AX8424" s="75"/>
      <c r="AY8424" s="94"/>
      <c r="AZ8424" s="75"/>
      <c r="BA8424" s="75"/>
    </row>
    <row r="8425" spans="48:53">
      <c r="AV8425" s="203"/>
      <c r="AW8425" s="75"/>
      <c r="AX8425" s="75"/>
      <c r="AY8425" s="94"/>
      <c r="AZ8425" s="75"/>
      <c r="BA8425" s="75"/>
    </row>
    <row r="8426" spans="48:53">
      <c r="AV8426" s="203"/>
      <c r="AW8426" s="75"/>
      <c r="AX8426" s="75"/>
      <c r="AY8426" s="94"/>
      <c r="AZ8426" s="75"/>
      <c r="BA8426" s="75"/>
    </row>
    <row r="8427" spans="48:53">
      <c r="AV8427" s="203"/>
      <c r="AW8427" s="75"/>
      <c r="AX8427" s="75"/>
      <c r="AY8427" s="94"/>
      <c r="AZ8427" s="75"/>
      <c r="BA8427" s="75"/>
    </row>
    <row r="8428" spans="48:53">
      <c r="AV8428" s="203"/>
      <c r="AW8428" s="75"/>
      <c r="AX8428" s="75"/>
      <c r="AY8428" s="94"/>
      <c r="AZ8428" s="75"/>
      <c r="BA8428" s="75"/>
    </row>
    <row r="8429" spans="48:53">
      <c r="AV8429" s="203"/>
      <c r="AW8429" s="75"/>
      <c r="AX8429" s="75"/>
      <c r="AY8429" s="94"/>
      <c r="AZ8429" s="75"/>
      <c r="BA8429" s="75"/>
    </row>
    <row r="8430" spans="48:53">
      <c r="AV8430" s="203"/>
      <c r="AW8430" s="75"/>
      <c r="AX8430" s="75"/>
      <c r="AY8430" s="94"/>
      <c r="AZ8430" s="75"/>
      <c r="BA8430" s="75"/>
    </row>
    <row r="8431" spans="48:53">
      <c r="AV8431" s="203"/>
      <c r="AW8431" s="75"/>
      <c r="AX8431" s="75"/>
      <c r="AY8431" s="94"/>
      <c r="AZ8431" s="75"/>
      <c r="BA8431" s="75"/>
    </row>
    <row r="8432" spans="48:53">
      <c r="AV8432" s="203"/>
      <c r="AW8432" s="75"/>
      <c r="AX8432" s="75"/>
      <c r="AY8432" s="94"/>
      <c r="AZ8432" s="75"/>
      <c r="BA8432" s="75"/>
    </row>
    <row r="8433" spans="48:53">
      <c r="AV8433" s="203"/>
      <c r="AW8433" s="75"/>
      <c r="AX8433" s="75"/>
      <c r="AY8433" s="94"/>
      <c r="AZ8433" s="75"/>
      <c r="BA8433" s="75"/>
    </row>
    <row r="8434" spans="48:53">
      <c r="AV8434" s="203"/>
      <c r="AW8434" s="75"/>
      <c r="AX8434" s="75"/>
      <c r="AY8434" s="94"/>
      <c r="AZ8434" s="75"/>
      <c r="BA8434" s="75"/>
    </row>
    <row r="8435" spans="48:53">
      <c r="AV8435" s="203"/>
      <c r="AW8435" s="75"/>
      <c r="AX8435" s="75"/>
      <c r="AY8435" s="94"/>
      <c r="AZ8435" s="75"/>
      <c r="BA8435" s="75"/>
    </row>
    <row r="8436" spans="48:53">
      <c r="AV8436" s="203"/>
      <c r="AW8436" s="75"/>
      <c r="AX8436" s="75"/>
      <c r="AY8436" s="94"/>
      <c r="AZ8436" s="75"/>
      <c r="BA8436" s="75"/>
    </row>
    <row r="8437" spans="48:53">
      <c r="AV8437" s="203"/>
      <c r="AW8437" s="75"/>
      <c r="AX8437" s="75"/>
      <c r="AY8437" s="94"/>
      <c r="AZ8437" s="75"/>
      <c r="BA8437" s="75"/>
    </row>
    <row r="8438" spans="48:53">
      <c r="AV8438" s="203"/>
      <c r="AW8438" s="75"/>
      <c r="AX8438" s="75"/>
      <c r="AY8438" s="94"/>
      <c r="AZ8438" s="75"/>
      <c r="BA8438" s="75"/>
    </row>
    <row r="8439" spans="48:53">
      <c r="AV8439" s="203"/>
      <c r="AW8439" s="75"/>
      <c r="AX8439" s="75"/>
      <c r="AY8439" s="94"/>
      <c r="AZ8439" s="75"/>
      <c r="BA8439" s="75"/>
    </row>
    <row r="8440" spans="48:53">
      <c r="AV8440" s="203"/>
      <c r="AW8440" s="75"/>
      <c r="AX8440" s="75"/>
      <c r="AY8440" s="94"/>
      <c r="AZ8440" s="75"/>
      <c r="BA8440" s="75"/>
    </row>
    <row r="8441" spans="48:53">
      <c r="AV8441" s="203"/>
      <c r="AW8441" s="75"/>
      <c r="AX8441" s="75"/>
      <c r="AY8441" s="94"/>
      <c r="AZ8441" s="75"/>
      <c r="BA8441" s="75"/>
    </row>
    <row r="8442" spans="48:53">
      <c r="AV8442" s="203"/>
      <c r="AW8442" s="75"/>
      <c r="AX8442" s="75"/>
      <c r="AY8442" s="94"/>
      <c r="AZ8442" s="75"/>
      <c r="BA8442" s="75"/>
    </row>
    <row r="8443" spans="48:53">
      <c r="AV8443" s="203"/>
      <c r="AW8443" s="75"/>
      <c r="AX8443" s="75"/>
      <c r="AY8443" s="94"/>
      <c r="AZ8443" s="75"/>
      <c r="BA8443" s="75"/>
    </row>
    <row r="8444" spans="48:53">
      <c r="AV8444" s="203"/>
      <c r="AW8444" s="75"/>
      <c r="AX8444" s="75"/>
      <c r="AY8444" s="94"/>
      <c r="AZ8444" s="75"/>
      <c r="BA8444" s="75"/>
    </row>
    <row r="8445" spans="48:53">
      <c r="AV8445" s="203"/>
      <c r="AW8445" s="75"/>
      <c r="AX8445" s="75"/>
      <c r="AY8445" s="94"/>
      <c r="AZ8445" s="75"/>
      <c r="BA8445" s="75"/>
    </row>
    <row r="8446" spans="48:53">
      <c r="AV8446" s="203"/>
      <c r="AW8446" s="75"/>
      <c r="AX8446" s="75"/>
      <c r="AY8446" s="94"/>
      <c r="AZ8446" s="75"/>
      <c r="BA8446" s="75"/>
    </row>
    <row r="8447" spans="48:53">
      <c r="AV8447" s="203"/>
      <c r="AW8447" s="75"/>
      <c r="AX8447" s="75"/>
      <c r="AY8447" s="94"/>
      <c r="AZ8447" s="75"/>
      <c r="BA8447" s="75"/>
    </row>
    <row r="8448" spans="48:53">
      <c r="AV8448" s="203"/>
      <c r="AW8448" s="75"/>
      <c r="AX8448" s="75"/>
      <c r="AY8448" s="94"/>
      <c r="AZ8448" s="75"/>
      <c r="BA8448" s="75"/>
    </row>
    <row r="8449" spans="48:53">
      <c r="AV8449" s="203"/>
      <c r="AW8449" s="75"/>
      <c r="AX8449" s="75"/>
      <c r="AY8449" s="94"/>
      <c r="AZ8449" s="75"/>
      <c r="BA8449" s="75"/>
    </row>
    <row r="8450" spans="48:53">
      <c r="AV8450" s="203"/>
      <c r="AW8450" s="75"/>
      <c r="AX8450" s="75"/>
      <c r="AY8450" s="94"/>
      <c r="AZ8450" s="75"/>
      <c r="BA8450" s="75"/>
    </row>
    <row r="8451" spans="48:53">
      <c r="AV8451" s="203"/>
      <c r="AW8451" s="75"/>
      <c r="AX8451" s="75"/>
      <c r="AY8451" s="94"/>
      <c r="AZ8451" s="75"/>
      <c r="BA8451" s="75"/>
    </row>
    <row r="8452" spans="48:53">
      <c r="AV8452" s="203"/>
      <c r="AW8452" s="75"/>
      <c r="AX8452" s="75"/>
      <c r="AY8452" s="94"/>
      <c r="AZ8452" s="75"/>
      <c r="BA8452" s="75"/>
    </row>
    <row r="8453" spans="48:53">
      <c r="AV8453" s="203"/>
      <c r="AW8453" s="75"/>
      <c r="AX8453" s="75"/>
      <c r="AY8453" s="94"/>
      <c r="AZ8453" s="75"/>
      <c r="BA8453" s="75"/>
    </row>
    <row r="8454" spans="48:53">
      <c r="AV8454" s="203"/>
      <c r="AW8454" s="75"/>
      <c r="AX8454" s="75"/>
      <c r="AY8454" s="94"/>
      <c r="AZ8454" s="75"/>
      <c r="BA8454" s="75"/>
    </row>
    <row r="8455" spans="48:53">
      <c r="AV8455" s="203"/>
      <c r="AW8455" s="75"/>
      <c r="AX8455" s="75"/>
      <c r="AY8455" s="94"/>
      <c r="AZ8455" s="75"/>
      <c r="BA8455" s="75"/>
    </row>
    <row r="8456" spans="48:53">
      <c r="AV8456" s="203"/>
      <c r="AW8456" s="75"/>
      <c r="AX8456" s="75"/>
      <c r="AY8456" s="94"/>
      <c r="AZ8456" s="75"/>
      <c r="BA8456" s="75"/>
    </row>
    <row r="8457" spans="48:53">
      <c r="AV8457" s="203"/>
      <c r="AW8457" s="75"/>
      <c r="AX8457" s="75"/>
      <c r="AY8457" s="94"/>
      <c r="AZ8457" s="75"/>
      <c r="BA8457" s="75"/>
    </row>
    <row r="8458" spans="48:53">
      <c r="AV8458" s="203"/>
      <c r="AW8458" s="75"/>
      <c r="AX8458" s="75"/>
      <c r="AY8458" s="94"/>
      <c r="AZ8458" s="75"/>
      <c r="BA8458" s="75"/>
    </row>
    <row r="8459" spans="48:53">
      <c r="AV8459" s="203"/>
      <c r="AW8459" s="75"/>
      <c r="AX8459" s="75"/>
      <c r="AY8459" s="94"/>
      <c r="AZ8459" s="75"/>
      <c r="BA8459" s="75"/>
    </row>
    <row r="8460" spans="48:53">
      <c r="AV8460" s="203"/>
      <c r="AW8460" s="75"/>
      <c r="AX8460" s="75"/>
      <c r="AY8460" s="94"/>
      <c r="AZ8460" s="75"/>
      <c r="BA8460" s="75"/>
    </row>
    <row r="8461" spans="48:53">
      <c r="AV8461" s="203"/>
      <c r="AW8461" s="75"/>
      <c r="AX8461" s="75"/>
      <c r="AY8461" s="94"/>
      <c r="AZ8461" s="75"/>
      <c r="BA8461" s="75"/>
    </row>
    <row r="8462" spans="48:53">
      <c r="AV8462" s="203"/>
      <c r="AW8462" s="75"/>
      <c r="AX8462" s="75"/>
      <c r="AY8462" s="94"/>
      <c r="AZ8462" s="75"/>
      <c r="BA8462" s="75"/>
    </row>
    <row r="8463" spans="48:53">
      <c r="AV8463" s="203"/>
      <c r="AW8463" s="75"/>
      <c r="AX8463" s="75"/>
      <c r="AY8463" s="94"/>
      <c r="AZ8463" s="75"/>
      <c r="BA8463" s="75"/>
    </row>
    <row r="8464" spans="48:53">
      <c r="AV8464" s="203"/>
      <c r="AW8464" s="75"/>
      <c r="AX8464" s="75"/>
      <c r="AY8464" s="94"/>
      <c r="AZ8464" s="75"/>
      <c r="BA8464" s="75"/>
    </row>
    <row r="8465" spans="48:53">
      <c r="AV8465" s="203"/>
      <c r="AW8465" s="75"/>
      <c r="AX8465" s="75"/>
      <c r="AY8465" s="94"/>
      <c r="AZ8465" s="75"/>
      <c r="BA8465" s="75"/>
    </row>
    <row r="8466" spans="48:53">
      <c r="AV8466" s="203"/>
      <c r="AW8466" s="75"/>
      <c r="AX8466" s="75"/>
      <c r="AY8466" s="94"/>
      <c r="AZ8466" s="75"/>
      <c r="BA8466" s="75"/>
    </row>
    <row r="8467" spans="48:53">
      <c r="AV8467" s="203"/>
      <c r="AW8467" s="75"/>
      <c r="AX8467" s="75"/>
      <c r="AY8467" s="94"/>
      <c r="AZ8467" s="75"/>
      <c r="BA8467" s="75"/>
    </row>
    <row r="8468" spans="48:53">
      <c r="AV8468" s="203"/>
      <c r="AW8468" s="75"/>
      <c r="AX8468" s="75"/>
      <c r="AY8468" s="94"/>
      <c r="AZ8468" s="75"/>
      <c r="BA8468" s="75"/>
    </row>
    <row r="8469" spans="48:53">
      <c r="AV8469" s="203"/>
      <c r="AW8469" s="75"/>
      <c r="AX8469" s="75"/>
      <c r="AY8469" s="94"/>
      <c r="AZ8469" s="75"/>
      <c r="BA8469" s="75"/>
    </row>
    <row r="8470" spans="48:53">
      <c r="AV8470" s="203"/>
      <c r="AW8470" s="75"/>
      <c r="AX8470" s="75"/>
      <c r="AY8470" s="94"/>
      <c r="AZ8470" s="75"/>
      <c r="BA8470" s="75"/>
    </row>
    <row r="8471" spans="48:53">
      <c r="AV8471" s="203"/>
      <c r="AW8471" s="75"/>
      <c r="AX8471" s="75"/>
      <c r="AY8471" s="94"/>
      <c r="AZ8471" s="75"/>
      <c r="BA8471" s="75"/>
    </row>
    <row r="8472" spans="48:53">
      <c r="AV8472" s="203"/>
      <c r="AW8472" s="75"/>
      <c r="AX8472" s="75"/>
      <c r="AY8472" s="94"/>
      <c r="AZ8472" s="75"/>
      <c r="BA8472" s="75"/>
    </row>
    <row r="8473" spans="48:53">
      <c r="AV8473" s="203"/>
      <c r="AW8473" s="75"/>
      <c r="AX8473" s="75"/>
      <c r="AY8473" s="94"/>
      <c r="AZ8473" s="75"/>
      <c r="BA8473" s="75"/>
    </row>
    <row r="8474" spans="48:53">
      <c r="AV8474" s="203"/>
      <c r="AW8474" s="75"/>
      <c r="AX8474" s="75"/>
      <c r="AY8474" s="94"/>
      <c r="AZ8474" s="75"/>
      <c r="BA8474" s="75"/>
    </row>
    <row r="8475" spans="48:53">
      <c r="AV8475" s="203"/>
      <c r="AW8475" s="75"/>
      <c r="AX8475" s="75"/>
      <c r="AY8475" s="94"/>
      <c r="AZ8475" s="75"/>
      <c r="BA8475" s="75"/>
    </row>
    <row r="8476" spans="48:53">
      <c r="AV8476" s="203"/>
      <c r="AW8476" s="75"/>
      <c r="AX8476" s="75"/>
      <c r="AY8476" s="94"/>
      <c r="AZ8476" s="75"/>
      <c r="BA8476" s="75"/>
    </row>
    <row r="8477" spans="48:53">
      <c r="AV8477" s="203"/>
      <c r="AW8477" s="75"/>
      <c r="AX8477" s="75"/>
      <c r="AY8477" s="94"/>
      <c r="AZ8477" s="75"/>
      <c r="BA8477" s="75"/>
    </row>
    <row r="8478" spans="48:53">
      <c r="AV8478" s="203"/>
      <c r="AW8478" s="75"/>
      <c r="AX8478" s="75"/>
      <c r="AY8478" s="94"/>
      <c r="AZ8478" s="75"/>
      <c r="BA8478" s="75"/>
    </row>
    <row r="8479" spans="48:53">
      <c r="AV8479" s="203"/>
      <c r="AW8479" s="75"/>
      <c r="AX8479" s="75"/>
      <c r="AY8479" s="94"/>
      <c r="AZ8479" s="75"/>
      <c r="BA8479" s="75"/>
    </row>
    <row r="8480" spans="48:53">
      <c r="AV8480" s="203"/>
      <c r="AW8480" s="75"/>
      <c r="AX8480" s="75"/>
      <c r="AY8480" s="94"/>
      <c r="AZ8480" s="75"/>
      <c r="BA8480" s="75"/>
    </row>
    <row r="8481" spans="48:53">
      <c r="AV8481" s="203"/>
      <c r="AW8481" s="75"/>
      <c r="AX8481" s="75"/>
      <c r="AY8481" s="94"/>
      <c r="AZ8481" s="75"/>
      <c r="BA8481" s="75"/>
    </row>
    <row r="8482" spans="48:53">
      <c r="AV8482" s="203"/>
      <c r="AW8482" s="75"/>
      <c r="AX8482" s="75"/>
      <c r="AY8482" s="94"/>
      <c r="AZ8482" s="75"/>
      <c r="BA8482" s="75"/>
    </row>
    <row r="8483" spans="48:53">
      <c r="AV8483" s="203"/>
      <c r="AW8483" s="75"/>
      <c r="AX8483" s="75"/>
      <c r="AY8483" s="94"/>
      <c r="AZ8483" s="75"/>
      <c r="BA8483" s="75"/>
    </row>
    <row r="8484" spans="48:53">
      <c r="AV8484" s="203"/>
      <c r="AW8484" s="75"/>
      <c r="AX8484" s="75"/>
      <c r="AY8484" s="94"/>
      <c r="AZ8484" s="75"/>
      <c r="BA8484" s="75"/>
    </row>
    <row r="8485" spans="48:53">
      <c r="AV8485" s="203"/>
      <c r="AW8485" s="75"/>
      <c r="AX8485" s="75"/>
      <c r="AY8485" s="94"/>
      <c r="AZ8485" s="75"/>
      <c r="BA8485" s="75"/>
    </row>
    <row r="8486" spans="48:53">
      <c r="AV8486" s="203"/>
      <c r="AW8486" s="75"/>
      <c r="AX8486" s="75"/>
      <c r="AY8486" s="94"/>
      <c r="AZ8486" s="75"/>
      <c r="BA8486" s="75"/>
    </row>
    <row r="8487" spans="48:53">
      <c r="AV8487" s="203"/>
      <c r="AW8487" s="75"/>
      <c r="AX8487" s="75"/>
      <c r="AY8487" s="94"/>
      <c r="AZ8487" s="75"/>
      <c r="BA8487" s="75"/>
    </row>
    <row r="8488" spans="48:53">
      <c r="AV8488" s="203"/>
      <c r="AW8488" s="75"/>
      <c r="AX8488" s="75"/>
      <c r="AY8488" s="94"/>
      <c r="AZ8488" s="75"/>
      <c r="BA8488" s="75"/>
    </row>
    <row r="8489" spans="48:53">
      <c r="AV8489" s="203"/>
      <c r="AW8489" s="75"/>
      <c r="AX8489" s="75"/>
      <c r="AY8489" s="94"/>
      <c r="AZ8489" s="75"/>
      <c r="BA8489" s="75"/>
    </row>
    <row r="8490" spans="48:53">
      <c r="AV8490" s="203"/>
      <c r="AW8490" s="75"/>
      <c r="AX8490" s="75"/>
      <c r="AY8490" s="94"/>
      <c r="AZ8490" s="75"/>
      <c r="BA8490" s="75"/>
    </row>
    <row r="8491" spans="48:53">
      <c r="AV8491" s="203"/>
      <c r="AW8491" s="75"/>
      <c r="AX8491" s="75"/>
      <c r="AY8491" s="94"/>
      <c r="AZ8491" s="75"/>
      <c r="BA8491" s="75"/>
    </row>
    <row r="8492" spans="48:53">
      <c r="AV8492" s="203"/>
      <c r="AW8492" s="75"/>
      <c r="AX8492" s="75"/>
      <c r="AY8492" s="94"/>
      <c r="AZ8492" s="75"/>
      <c r="BA8492" s="75"/>
    </row>
    <row r="8493" spans="48:53">
      <c r="AV8493" s="203"/>
      <c r="AW8493" s="75"/>
      <c r="AX8493" s="75"/>
      <c r="AY8493" s="94"/>
      <c r="AZ8493" s="75"/>
      <c r="BA8493" s="75"/>
    </row>
    <row r="8494" spans="48:53">
      <c r="AV8494" s="203"/>
      <c r="AW8494" s="75"/>
      <c r="AX8494" s="75"/>
      <c r="AY8494" s="94"/>
      <c r="AZ8494" s="75"/>
      <c r="BA8494" s="75"/>
    </row>
    <row r="8495" spans="48:53">
      <c r="AV8495" s="203"/>
      <c r="AW8495" s="75"/>
      <c r="AX8495" s="75"/>
      <c r="AY8495" s="94"/>
      <c r="AZ8495" s="75"/>
      <c r="BA8495" s="75"/>
    </row>
    <row r="8496" spans="48:53">
      <c r="AV8496" s="203"/>
      <c r="AW8496" s="75"/>
      <c r="AX8496" s="75"/>
      <c r="AY8496" s="94"/>
      <c r="AZ8496" s="75"/>
      <c r="BA8496" s="75"/>
    </row>
    <row r="8497" spans="48:53">
      <c r="AV8497" s="203"/>
      <c r="AW8497" s="75"/>
      <c r="AX8497" s="75"/>
      <c r="AY8497" s="94"/>
      <c r="AZ8497" s="75"/>
      <c r="BA8497" s="75"/>
    </row>
    <row r="8498" spans="48:53">
      <c r="AV8498" s="203"/>
      <c r="AW8498" s="75"/>
      <c r="AX8498" s="75"/>
      <c r="AY8498" s="94"/>
      <c r="AZ8498" s="75"/>
      <c r="BA8498" s="75"/>
    </row>
    <row r="8499" spans="48:53">
      <c r="AV8499" s="203"/>
      <c r="AW8499" s="75"/>
      <c r="AX8499" s="75"/>
      <c r="AY8499" s="94"/>
      <c r="AZ8499" s="75"/>
      <c r="BA8499" s="75"/>
    </row>
    <row r="8500" spans="48:53">
      <c r="AV8500" s="203"/>
      <c r="AW8500" s="75"/>
      <c r="AX8500" s="75"/>
      <c r="AY8500" s="94"/>
      <c r="AZ8500" s="75"/>
      <c r="BA8500" s="75"/>
    </row>
    <row r="8501" spans="48:53">
      <c r="AV8501" s="203"/>
      <c r="AW8501" s="75"/>
      <c r="AX8501" s="75"/>
      <c r="AY8501" s="94"/>
      <c r="AZ8501" s="75"/>
      <c r="BA8501" s="75"/>
    </row>
    <row r="8502" spans="48:53">
      <c r="AV8502" s="203"/>
      <c r="AW8502" s="75"/>
      <c r="AX8502" s="75"/>
      <c r="AY8502" s="94"/>
      <c r="AZ8502" s="75"/>
      <c r="BA8502" s="75"/>
    </row>
    <row r="8503" spans="48:53">
      <c r="AV8503" s="203"/>
      <c r="AW8503" s="75"/>
      <c r="AX8503" s="75"/>
      <c r="AY8503" s="94"/>
      <c r="AZ8503" s="75"/>
      <c r="BA8503" s="75"/>
    </row>
    <row r="8504" spans="48:53">
      <c r="AV8504" s="203"/>
      <c r="AW8504" s="75"/>
      <c r="AX8504" s="75"/>
      <c r="AY8504" s="94"/>
      <c r="AZ8504" s="75"/>
      <c r="BA8504" s="75"/>
    </row>
    <row r="8505" spans="48:53">
      <c r="AV8505" s="203"/>
      <c r="AW8505" s="75"/>
      <c r="AX8505" s="75"/>
      <c r="AY8505" s="94"/>
      <c r="AZ8505" s="75"/>
      <c r="BA8505" s="75"/>
    </row>
    <row r="8506" spans="48:53">
      <c r="AV8506" s="203"/>
      <c r="AW8506" s="75"/>
      <c r="AX8506" s="75"/>
      <c r="AY8506" s="94"/>
      <c r="AZ8506" s="75"/>
      <c r="BA8506" s="75"/>
    </row>
    <row r="8507" spans="48:53">
      <c r="AV8507" s="203"/>
      <c r="AW8507" s="75"/>
      <c r="AX8507" s="75"/>
      <c r="AY8507" s="94"/>
      <c r="AZ8507" s="75"/>
      <c r="BA8507" s="75"/>
    </row>
    <row r="8508" spans="48:53">
      <c r="AV8508" s="203"/>
      <c r="AW8508" s="75"/>
      <c r="AX8508" s="75"/>
      <c r="AY8508" s="94"/>
      <c r="AZ8508" s="75"/>
      <c r="BA8508" s="75"/>
    </row>
    <row r="8509" spans="48:53">
      <c r="AV8509" s="203"/>
      <c r="AW8509" s="75"/>
      <c r="AX8509" s="75"/>
      <c r="AY8509" s="94"/>
      <c r="AZ8509" s="75"/>
      <c r="BA8509" s="75"/>
    </row>
    <row r="8510" spans="48:53">
      <c r="AV8510" s="203"/>
      <c r="AW8510" s="75"/>
      <c r="AX8510" s="75"/>
      <c r="AY8510" s="94"/>
      <c r="AZ8510" s="75"/>
      <c r="BA8510" s="75"/>
    </row>
    <row r="8511" spans="48:53">
      <c r="AV8511" s="203"/>
      <c r="AW8511" s="75"/>
      <c r="AX8511" s="75"/>
      <c r="AY8511" s="94"/>
      <c r="AZ8511" s="75"/>
      <c r="BA8511" s="75"/>
    </row>
    <row r="8512" spans="48:53">
      <c r="AV8512" s="203"/>
      <c r="AW8512" s="75"/>
      <c r="AX8512" s="75"/>
      <c r="AY8512" s="94"/>
      <c r="AZ8512" s="75"/>
      <c r="BA8512" s="75"/>
    </row>
    <row r="8513" spans="48:53">
      <c r="AV8513" s="203"/>
      <c r="AW8513" s="75"/>
      <c r="AX8513" s="75"/>
      <c r="AY8513" s="94"/>
      <c r="AZ8513" s="75"/>
      <c r="BA8513" s="75"/>
    </row>
    <row r="8514" spans="48:53">
      <c r="AV8514" s="203"/>
      <c r="AW8514" s="75"/>
      <c r="AX8514" s="75"/>
      <c r="AY8514" s="94"/>
      <c r="AZ8514" s="75"/>
      <c r="BA8514" s="75"/>
    </row>
    <row r="8515" spans="48:53">
      <c r="AV8515" s="203"/>
      <c r="AW8515" s="75"/>
      <c r="AX8515" s="75"/>
      <c r="AY8515" s="94"/>
      <c r="AZ8515" s="75"/>
      <c r="BA8515" s="75"/>
    </row>
    <row r="8516" spans="48:53">
      <c r="AV8516" s="203"/>
      <c r="AW8516" s="75"/>
      <c r="AX8516" s="75"/>
      <c r="AY8516" s="94"/>
      <c r="AZ8516" s="75"/>
      <c r="BA8516" s="75"/>
    </row>
    <row r="8517" spans="48:53">
      <c r="AV8517" s="203"/>
      <c r="AW8517" s="75"/>
      <c r="AX8517" s="75"/>
      <c r="AY8517" s="94"/>
      <c r="AZ8517" s="75"/>
      <c r="BA8517" s="75"/>
    </row>
    <row r="8518" spans="48:53">
      <c r="AV8518" s="203"/>
      <c r="AW8518" s="75"/>
      <c r="AX8518" s="75"/>
      <c r="AY8518" s="94"/>
      <c r="AZ8518" s="75"/>
      <c r="BA8518" s="75"/>
    </row>
    <row r="8519" spans="48:53">
      <c r="AV8519" s="203"/>
      <c r="AW8519" s="75"/>
      <c r="AX8519" s="75"/>
      <c r="AY8519" s="94"/>
      <c r="AZ8519" s="75"/>
      <c r="BA8519" s="75"/>
    </row>
    <row r="8520" spans="48:53">
      <c r="AV8520" s="203"/>
      <c r="AW8520" s="75"/>
      <c r="AX8520" s="75"/>
      <c r="AY8520" s="94"/>
      <c r="AZ8520" s="75"/>
      <c r="BA8520" s="75"/>
    </row>
    <row r="8521" spans="48:53">
      <c r="AV8521" s="203"/>
      <c r="AW8521" s="75"/>
      <c r="AX8521" s="75"/>
      <c r="AY8521" s="94"/>
      <c r="AZ8521" s="75"/>
      <c r="BA8521" s="75"/>
    </row>
    <row r="8522" spans="48:53">
      <c r="AV8522" s="203"/>
      <c r="AW8522" s="75"/>
      <c r="AX8522" s="75"/>
      <c r="AY8522" s="94"/>
      <c r="AZ8522" s="75"/>
      <c r="BA8522" s="75"/>
    </row>
    <row r="8523" spans="48:53">
      <c r="AV8523" s="203"/>
      <c r="AW8523" s="75"/>
      <c r="AX8523" s="75"/>
      <c r="AY8523" s="94"/>
      <c r="AZ8523" s="75"/>
      <c r="BA8523" s="75"/>
    </row>
    <row r="8524" spans="48:53">
      <c r="AV8524" s="203"/>
      <c r="AW8524" s="75"/>
      <c r="AX8524" s="75"/>
      <c r="AY8524" s="94"/>
      <c r="AZ8524" s="75"/>
      <c r="BA8524" s="75"/>
    </row>
    <row r="8525" spans="48:53">
      <c r="AV8525" s="203"/>
      <c r="AW8525" s="75"/>
      <c r="AX8525" s="75"/>
      <c r="AY8525" s="94"/>
      <c r="AZ8525" s="75"/>
      <c r="BA8525" s="75"/>
    </row>
    <row r="8526" spans="48:53">
      <c r="AV8526" s="203"/>
      <c r="AW8526" s="75"/>
      <c r="AX8526" s="75"/>
      <c r="AY8526" s="94"/>
      <c r="AZ8526" s="75"/>
      <c r="BA8526" s="75"/>
    </row>
    <row r="8527" spans="48:53">
      <c r="AV8527" s="203"/>
      <c r="AW8527" s="75"/>
      <c r="AX8527" s="75"/>
      <c r="AY8527" s="94"/>
      <c r="AZ8527" s="75"/>
      <c r="BA8527" s="75"/>
    </row>
    <row r="8528" spans="48:53">
      <c r="AV8528" s="203"/>
      <c r="AW8528" s="75"/>
      <c r="AX8528" s="75"/>
      <c r="AY8528" s="94"/>
      <c r="AZ8528" s="75"/>
      <c r="BA8528" s="75"/>
    </row>
    <row r="8529" spans="48:53">
      <c r="AV8529" s="203"/>
      <c r="AW8529" s="75"/>
      <c r="AX8529" s="75"/>
      <c r="AY8529" s="94"/>
      <c r="AZ8529" s="75"/>
      <c r="BA8529" s="75"/>
    </row>
    <row r="8530" spans="48:53">
      <c r="AV8530" s="203"/>
      <c r="AW8530" s="75"/>
      <c r="AX8530" s="75"/>
      <c r="AY8530" s="94"/>
      <c r="AZ8530" s="75"/>
      <c r="BA8530" s="75"/>
    </row>
    <row r="8531" spans="48:53">
      <c r="AV8531" s="203"/>
      <c r="AW8531" s="75"/>
      <c r="AX8531" s="75"/>
      <c r="AY8531" s="94"/>
      <c r="AZ8531" s="75"/>
      <c r="BA8531" s="75"/>
    </row>
    <row r="8532" spans="48:53">
      <c r="AV8532" s="203"/>
      <c r="AW8532" s="75"/>
      <c r="AX8532" s="75"/>
      <c r="AY8532" s="94"/>
      <c r="AZ8532" s="75"/>
      <c r="BA8532" s="75"/>
    </row>
    <row r="8533" spans="48:53">
      <c r="AV8533" s="203"/>
      <c r="AW8533" s="75"/>
      <c r="AX8533" s="75"/>
      <c r="AY8533" s="94"/>
      <c r="AZ8533" s="75"/>
      <c r="BA8533" s="75"/>
    </row>
    <row r="8534" spans="48:53">
      <c r="AV8534" s="203"/>
      <c r="AW8534" s="75"/>
      <c r="AX8534" s="75"/>
      <c r="AY8534" s="94"/>
      <c r="AZ8534" s="75"/>
      <c r="BA8534" s="75"/>
    </row>
    <row r="8535" spans="48:53">
      <c r="AV8535" s="203"/>
      <c r="AW8535" s="75"/>
      <c r="AX8535" s="75"/>
      <c r="AY8535" s="94"/>
      <c r="AZ8535" s="75"/>
      <c r="BA8535" s="75"/>
    </row>
    <row r="8536" spans="48:53">
      <c r="AV8536" s="203"/>
      <c r="AW8536" s="75"/>
      <c r="AX8536" s="75"/>
      <c r="AY8536" s="94"/>
      <c r="AZ8536" s="75"/>
      <c r="BA8536" s="75"/>
    </row>
    <row r="8537" spans="48:53">
      <c r="AV8537" s="203"/>
      <c r="AW8537" s="75"/>
      <c r="AX8537" s="75"/>
      <c r="AY8537" s="94"/>
      <c r="AZ8537" s="75"/>
      <c r="BA8537" s="75"/>
    </row>
    <row r="8538" spans="48:53">
      <c r="AV8538" s="203"/>
      <c r="AW8538" s="75"/>
      <c r="AX8538" s="75"/>
      <c r="AY8538" s="94"/>
      <c r="AZ8538" s="75"/>
      <c r="BA8538" s="75"/>
    </row>
    <row r="8539" spans="48:53">
      <c r="AV8539" s="203"/>
      <c r="AW8539" s="75"/>
      <c r="AX8539" s="75"/>
      <c r="AY8539" s="94"/>
      <c r="AZ8539" s="75"/>
      <c r="BA8539" s="75"/>
    </row>
    <row r="8540" spans="48:53">
      <c r="AV8540" s="203"/>
      <c r="AW8540" s="75"/>
      <c r="AX8540" s="75"/>
      <c r="AY8540" s="94"/>
      <c r="AZ8540" s="75"/>
      <c r="BA8540" s="75"/>
    </row>
    <row r="8541" spans="48:53">
      <c r="AV8541" s="203"/>
      <c r="AW8541" s="75"/>
      <c r="AX8541" s="75"/>
      <c r="AY8541" s="94"/>
      <c r="AZ8541" s="75"/>
      <c r="BA8541" s="75"/>
    </row>
    <row r="8542" spans="48:53">
      <c r="AV8542" s="203"/>
      <c r="AW8542" s="75"/>
      <c r="AX8542" s="75"/>
      <c r="AY8542" s="94"/>
      <c r="AZ8542" s="75"/>
      <c r="BA8542" s="75"/>
    </row>
    <row r="8543" spans="48:53">
      <c r="AV8543" s="203"/>
      <c r="AW8543" s="75"/>
      <c r="AX8543" s="75"/>
      <c r="AY8543" s="94"/>
      <c r="AZ8543" s="75"/>
      <c r="BA8543" s="75"/>
    </row>
    <row r="8544" spans="48:53">
      <c r="AV8544" s="203"/>
      <c r="AW8544" s="75"/>
      <c r="AX8544" s="75"/>
      <c r="AY8544" s="94"/>
      <c r="AZ8544" s="75"/>
      <c r="BA8544" s="75"/>
    </row>
    <row r="8545" spans="48:53">
      <c r="AV8545" s="203"/>
      <c r="AW8545" s="75"/>
      <c r="AX8545" s="75"/>
      <c r="AY8545" s="94"/>
      <c r="AZ8545" s="75"/>
      <c r="BA8545" s="75"/>
    </row>
    <row r="8546" spans="48:53">
      <c r="AV8546" s="203"/>
      <c r="AW8546" s="75"/>
      <c r="AX8546" s="75"/>
      <c r="AY8546" s="94"/>
      <c r="AZ8546" s="75"/>
      <c r="BA8546" s="75"/>
    </row>
    <row r="8547" spans="48:53">
      <c r="AV8547" s="203"/>
      <c r="AW8547" s="75"/>
      <c r="AX8547" s="75"/>
      <c r="AY8547" s="94"/>
      <c r="AZ8547" s="75"/>
      <c r="BA8547" s="75"/>
    </row>
    <row r="8548" spans="48:53">
      <c r="AV8548" s="203"/>
      <c r="AW8548" s="75"/>
      <c r="AX8548" s="75"/>
      <c r="AY8548" s="94"/>
      <c r="AZ8548" s="75"/>
      <c r="BA8548" s="75"/>
    </row>
    <row r="8549" spans="48:53">
      <c r="AV8549" s="203"/>
      <c r="AW8549" s="75"/>
      <c r="AX8549" s="75"/>
      <c r="AY8549" s="94"/>
      <c r="AZ8549" s="75"/>
      <c r="BA8549" s="75"/>
    </row>
    <row r="8550" spans="48:53">
      <c r="AV8550" s="203"/>
      <c r="AW8550" s="75"/>
      <c r="AX8550" s="75"/>
      <c r="AY8550" s="94"/>
      <c r="AZ8550" s="75"/>
      <c r="BA8550" s="75"/>
    </row>
    <row r="8551" spans="48:53">
      <c r="AV8551" s="203"/>
      <c r="AW8551" s="75"/>
      <c r="AX8551" s="75"/>
      <c r="AY8551" s="94"/>
      <c r="AZ8551" s="75"/>
      <c r="BA8551" s="75"/>
    </row>
    <row r="8552" spans="48:53">
      <c r="AV8552" s="203"/>
      <c r="AW8552" s="75"/>
      <c r="AX8552" s="75"/>
      <c r="AY8552" s="94"/>
      <c r="AZ8552" s="75"/>
      <c r="BA8552" s="75"/>
    </row>
    <row r="8553" spans="48:53">
      <c r="AV8553" s="203"/>
      <c r="AW8553" s="75"/>
      <c r="AX8553" s="75"/>
      <c r="AY8553" s="94"/>
      <c r="AZ8553" s="75"/>
      <c r="BA8553" s="75"/>
    </row>
    <row r="8554" spans="48:53">
      <c r="AV8554" s="203"/>
      <c r="AW8554" s="75"/>
      <c r="AX8554" s="75"/>
      <c r="AY8554" s="94"/>
      <c r="AZ8554" s="75"/>
      <c r="BA8554" s="75"/>
    </row>
    <row r="8555" spans="48:53">
      <c r="AV8555" s="203"/>
      <c r="AW8555" s="75"/>
      <c r="AX8555" s="75"/>
      <c r="AY8555" s="94"/>
      <c r="AZ8555" s="75"/>
      <c r="BA8555" s="75"/>
    </row>
    <row r="8556" spans="48:53">
      <c r="AV8556" s="203"/>
      <c r="AW8556" s="75"/>
      <c r="AX8556" s="75"/>
      <c r="AY8556" s="94"/>
      <c r="AZ8556" s="75"/>
      <c r="BA8556" s="75"/>
    </row>
    <row r="8557" spans="48:53">
      <c r="AV8557" s="203"/>
      <c r="AW8557" s="75"/>
      <c r="AX8557" s="75"/>
      <c r="AY8557" s="94"/>
      <c r="AZ8557" s="75"/>
      <c r="BA8557" s="75"/>
    </row>
    <row r="8558" spans="48:53">
      <c r="AV8558" s="203"/>
      <c r="AW8558" s="75"/>
      <c r="AX8558" s="75"/>
      <c r="AY8558" s="94"/>
      <c r="AZ8558" s="75"/>
      <c r="BA8558" s="75"/>
    </row>
    <row r="8559" spans="48:53">
      <c r="AV8559" s="203"/>
      <c r="AW8559" s="75"/>
      <c r="AX8559" s="75"/>
      <c r="AY8559" s="94"/>
      <c r="AZ8559" s="75"/>
      <c r="BA8559" s="75"/>
    </row>
    <row r="8560" spans="48:53">
      <c r="AV8560" s="203"/>
      <c r="AW8560" s="75"/>
      <c r="AX8560" s="75"/>
      <c r="AY8560" s="94"/>
      <c r="AZ8560" s="75"/>
      <c r="BA8560" s="75"/>
    </row>
    <row r="8561" spans="48:53">
      <c r="AV8561" s="203"/>
      <c r="AW8561" s="75"/>
      <c r="AX8561" s="75"/>
      <c r="AY8561" s="94"/>
      <c r="AZ8561" s="75"/>
      <c r="BA8561" s="75"/>
    </row>
    <row r="8562" spans="48:53">
      <c r="AV8562" s="203"/>
      <c r="AW8562" s="75"/>
      <c r="AX8562" s="75"/>
      <c r="AY8562" s="94"/>
      <c r="AZ8562" s="75"/>
      <c r="BA8562" s="75"/>
    </row>
    <row r="8563" spans="48:53">
      <c r="AV8563" s="203"/>
      <c r="AW8563" s="75"/>
      <c r="AX8563" s="75"/>
      <c r="AY8563" s="94"/>
      <c r="AZ8563" s="75"/>
      <c r="BA8563" s="75"/>
    </row>
    <row r="8564" spans="48:53">
      <c r="AV8564" s="203"/>
      <c r="AW8564" s="75"/>
      <c r="AX8564" s="75"/>
      <c r="AY8564" s="94"/>
      <c r="AZ8564" s="75"/>
      <c r="BA8564" s="75"/>
    </row>
    <row r="8565" spans="48:53">
      <c r="AV8565" s="203"/>
      <c r="AW8565" s="75"/>
      <c r="AX8565" s="75"/>
      <c r="AY8565" s="94"/>
      <c r="AZ8565" s="75"/>
      <c r="BA8565" s="75"/>
    </row>
    <row r="8566" spans="48:53">
      <c r="AV8566" s="203"/>
      <c r="AW8566" s="75"/>
      <c r="AX8566" s="75"/>
      <c r="AY8566" s="94"/>
      <c r="AZ8566" s="75"/>
      <c r="BA8566" s="75"/>
    </row>
    <row r="8567" spans="48:53">
      <c r="AV8567" s="203"/>
      <c r="AW8567" s="75"/>
      <c r="AX8567" s="75"/>
      <c r="AY8567" s="94"/>
      <c r="AZ8567" s="75"/>
      <c r="BA8567" s="75"/>
    </row>
    <row r="8568" spans="48:53">
      <c r="AV8568" s="203"/>
      <c r="AW8568" s="75"/>
      <c r="AX8568" s="75"/>
      <c r="AY8568" s="94"/>
      <c r="AZ8568" s="75"/>
      <c r="BA8568" s="75"/>
    </row>
    <row r="8569" spans="48:53">
      <c r="AV8569" s="203"/>
      <c r="AW8569" s="75"/>
      <c r="AX8569" s="75"/>
      <c r="AY8569" s="94"/>
      <c r="AZ8569" s="75"/>
      <c r="BA8569" s="75"/>
    </row>
    <row r="8570" spans="48:53">
      <c r="AV8570" s="203"/>
      <c r="AW8570" s="75"/>
      <c r="AX8570" s="75"/>
      <c r="AY8570" s="94"/>
      <c r="AZ8570" s="75"/>
      <c r="BA8570" s="75"/>
    </row>
    <row r="8571" spans="48:53">
      <c r="AV8571" s="203"/>
      <c r="AW8571" s="75"/>
      <c r="AX8571" s="75"/>
      <c r="AY8571" s="94"/>
      <c r="AZ8571" s="75"/>
      <c r="BA8571" s="75"/>
    </row>
    <row r="8572" spans="48:53">
      <c r="AV8572" s="203"/>
      <c r="AW8572" s="75"/>
      <c r="AX8572" s="75"/>
      <c r="AY8572" s="94"/>
      <c r="AZ8572" s="75"/>
      <c r="BA8572" s="75"/>
    </row>
    <row r="8573" spans="48:53">
      <c r="AV8573" s="203"/>
      <c r="AW8573" s="75"/>
      <c r="AX8573" s="75"/>
      <c r="AY8573" s="94"/>
      <c r="AZ8573" s="75"/>
      <c r="BA8573" s="75"/>
    </row>
    <row r="8574" spans="48:53">
      <c r="AV8574" s="203"/>
      <c r="AW8574" s="75"/>
      <c r="AX8574" s="75"/>
      <c r="AY8574" s="94"/>
      <c r="AZ8574" s="75"/>
      <c r="BA8574" s="75"/>
    </row>
    <row r="8575" spans="48:53">
      <c r="AV8575" s="203"/>
      <c r="AW8575" s="75"/>
      <c r="AX8575" s="75"/>
      <c r="AY8575" s="94"/>
      <c r="AZ8575" s="75"/>
      <c r="BA8575" s="75"/>
    </row>
    <row r="8576" spans="48:53">
      <c r="AV8576" s="203"/>
      <c r="AW8576" s="75"/>
      <c r="AX8576" s="75"/>
      <c r="AY8576" s="94"/>
      <c r="AZ8576" s="75"/>
      <c r="BA8576" s="75"/>
    </row>
    <row r="8577" spans="48:53">
      <c r="AV8577" s="203"/>
      <c r="AW8577" s="75"/>
      <c r="AX8577" s="75"/>
      <c r="AY8577" s="94"/>
      <c r="AZ8577" s="75"/>
      <c r="BA8577" s="75"/>
    </row>
    <row r="8578" spans="48:53">
      <c r="AV8578" s="203"/>
      <c r="AW8578" s="75"/>
      <c r="AX8578" s="75"/>
      <c r="AY8578" s="94"/>
      <c r="AZ8578" s="75"/>
      <c r="BA8578" s="75"/>
    </row>
    <row r="8579" spans="48:53">
      <c r="AV8579" s="203"/>
      <c r="AW8579" s="75"/>
      <c r="AX8579" s="75"/>
      <c r="AY8579" s="94"/>
      <c r="AZ8579" s="75"/>
      <c r="BA8579" s="75"/>
    </row>
    <row r="8580" spans="48:53">
      <c r="AV8580" s="203"/>
      <c r="AW8580" s="75"/>
      <c r="AX8580" s="75"/>
      <c r="AY8580" s="94"/>
      <c r="AZ8580" s="75"/>
      <c r="BA8580" s="75"/>
    </row>
    <row r="8581" spans="48:53">
      <c r="AV8581" s="203"/>
      <c r="AW8581" s="75"/>
      <c r="AX8581" s="75"/>
      <c r="AY8581" s="94"/>
      <c r="AZ8581" s="75"/>
      <c r="BA8581" s="75"/>
    </row>
    <row r="8582" spans="48:53">
      <c r="AV8582" s="203"/>
      <c r="AW8582" s="75"/>
      <c r="AX8582" s="75"/>
      <c r="AY8582" s="94"/>
      <c r="AZ8582" s="75"/>
      <c r="BA8582" s="75"/>
    </row>
    <row r="8583" spans="48:53">
      <c r="AV8583" s="203"/>
      <c r="AW8583" s="75"/>
      <c r="AX8583" s="75"/>
      <c r="AY8583" s="94"/>
      <c r="AZ8583" s="75"/>
      <c r="BA8583" s="75"/>
    </row>
    <row r="8584" spans="48:53">
      <c r="AV8584" s="203"/>
      <c r="AW8584" s="75"/>
      <c r="AX8584" s="75"/>
      <c r="AY8584" s="94"/>
      <c r="AZ8584" s="75"/>
      <c r="BA8584" s="75"/>
    </row>
    <row r="8585" spans="48:53">
      <c r="AV8585" s="203"/>
      <c r="AW8585" s="75"/>
      <c r="AX8585" s="75"/>
      <c r="AY8585" s="94"/>
      <c r="AZ8585" s="75"/>
      <c r="BA8585" s="75"/>
    </row>
    <row r="8586" spans="48:53">
      <c r="AV8586" s="203"/>
      <c r="AW8586" s="75"/>
      <c r="AX8586" s="75"/>
      <c r="AY8586" s="94"/>
      <c r="AZ8586" s="75"/>
      <c r="BA8586" s="75"/>
    </row>
    <row r="8587" spans="48:53">
      <c r="AV8587" s="203"/>
      <c r="AW8587" s="75"/>
      <c r="AX8587" s="75"/>
      <c r="AY8587" s="94"/>
      <c r="AZ8587" s="75"/>
      <c r="BA8587" s="75"/>
    </row>
    <row r="8588" spans="48:53">
      <c r="AV8588" s="203"/>
      <c r="AW8588" s="75"/>
      <c r="AX8588" s="75"/>
      <c r="AY8588" s="94"/>
      <c r="AZ8588" s="75"/>
      <c r="BA8588" s="75"/>
    </row>
    <row r="8589" spans="48:53">
      <c r="AV8589" s="203"/>
      <c r="AW8589" s="75"/>
      <c r="AX8589" s="75"/>
      <c r="AY8589" s="94"/>
      <c r="AZ8589" s="75"/>
      <c r="BA8589" s="75"/>
    </row>
    <row r="8590" spans="48:53">
      <c r="AV8590" s="203"/>
      <c r="AW8590" s="75"/>
      <c r="AX8590" s="75"/>
      <c r="AY8590" s="94"/>
      <c r="AZ8590" s="75"/>
      <c r="BA8590" s="75"/>
    </row>
    <row r="8591" spans="48:53">
      <c r="AV8591" s="203"/>
      <c r="AW8591" s="75"/>
      <c r="AX8591" s="75"/>
      <c r="AY8591" s="94"/>
      <c r="AZ8591" s="75"/>
      <c r="BA8591" s="75"/>
    </row>
    <row r="8592" spans="48:53">
      <c r="AV8592" s="203"/>
      <c r="AW8592" s="75"/>
      <c r="AX8592" s="75"/>
      <c r="AY8592" s="94"/>
      <c r="AZ8592" s="75"/>
      <c r="BA8592" s="75"/>
    </row>
    <row r="8593" spans="48:53">
      <c r="AV8593" s="203"/>
      <c r="AW8593" s="75"/>
      <c r="AX8593" s="75"/>
      <c r="AY8593" s="94"/>
      <c r="AZ8593" s="75"/>
      <c r="BA8593" s="75"/>
    </row>
    <row r="8594" spans="48:53">
      <c r="AV8594" s="203"/>
      <c r="AW8594" s="75"/>
      <c r="AX8594" s="75"/>
      <c r="AY8594" s="94"/>
      <c r="AZ8594" s="75"/>
      <c r="BA8594" s="75"/>
    </row>
    <row r="8595" spans="48:53">
      <c r="AV8595" s="203"/>
      <c r="AW8595" s="75"/>
      <c r="AX8595" s="75"/>
      <c r="AY8595" s="94"/>
      <c r="AZ8595" s="75"/>
      <c r="BA8595" s="75"/>
    </row>
    <row r="8596" spans="48:53">
      <c r="AV8596" s="203"/>
      <c r="AW8596" s="75"/>
      <c r="AX8596" s="75"/>
      <c r="AY8596" s="94"/>
      <c r="AZ8596" s="75"/>
      <c r="BA8596" s="75"/>
    </row>
    <row r="8597" spans="48:53">
      <c r="AV8597" s="203"/>
      <c r="AW8597" s="75"/>
      <c r="AX8597" s="75"/>
      <c r="AY8597" s="94"/>
      <c r="AZ8597" s="75"/>
      <c r="BA8597" s="75"/>
    </row>
    <row r="8598" spans="48:53">
      <c r="AV8598" s="203"/>
      <c r="AW8598" s="75"/>
      <c r="AX8598" s="75"/>
      <c r="AY8598" s="94"/>
      <c r="AZ8598" s="75"/>
      <c r="BA8598" s="75"/>
    </row>
    <row r="8599" spans="48:53">
      <c r="AV8599" s="203"/>
      <c r="AW8599" s="75"/>
      <c r="AX8599" s="75"/>
      <c r="AY8599" s="94"/>
      <c r="AZ8599" s="75"/>
      <c r="BA8599" s="75"/>
    </row>
    <row r="8600" spans="48:53">
      <c r="AV8600" s="203"/>
      <c r="AW8600" s="75"/>
      <c r="AX8600" s="75"/>
      <c r="AY8600" s="94"/>
      <c r="AZ8600" s="75"/>
      <c r="BA8600" s="75"/>
    </row>
    <row r="8601" spans="48:53">
      <c r="AV8601" s="203"/>
      <c r="AW8601" s="75"/>
      <c r="AX8601" s="75"/>
      <c r="AY8601" s="94"/>
      <c r="AZ8601" s="75"/>
      <c r="BA8601" s="75"/>
    </row>
    <row r="8602" spans="48:53">
      <c r="AV8602" s="203"/>
      <c r="AW8602" s="75"/>
      <c r="AX8602" s="75"/>
      <c r="AY8602" s="94"/>
      <c r="AZ8602" s="75"/>
      <c r="BA8602" s="75"/>
    </row>
    <row r="8603" spans="48:53">
      <c r="AV8603" s="203"/>
      <c r="AW8603" s="75"/>
      <c r="AX8603" s="75"/>
      <c r="AY8603" s="94"/>
      <c r="AZ8603" s="75"/>
      <c r="BA8603" s="75"/>
    </row>
    <row r="8604" spans="48:53">
      <c r="AV8604" s="203"/>
      <c r="AW8604" s="75"/>
      <c r="AX8604" s="75"/>
      <c r="AY8604" s="94"/>
      <c r="AZ8604" s="75"/>
      <c r="BA8604" s="75"/>
    </row>
    <row r="8605" spans="48:53">
      <c r="AV8605" s="203"/>
      <c r="AW8605" s="75"/>
      <c r="AX8605" s="75"/>
      <c r="AY8605" s="94"/>
      <c r="AZ8605" s="75"/>
      <c r="BA8605" s="75"/>
    </row>
    <row r="8606" spans="48:53">
      <c r="AV8606" s="203"/>
      <c r="AW8606" s="75"/>
      <c r="AX8606" s="75"/>
      <c r="AY8606" s="94"/>
      <c r="AZ8606" s="75"/>
      <c r="BA8606" s="75"/>
    </row>
    <row r="8607" spans="48:53">
      <c r="AV8607" s="203"/>
      <c r="AW8607" s="75"/>
      <c r="AX8607" s="75"/>
      <c r="AY8607" s="94"/>
      <c r="AZ8607" s="75"/>
      <c r="BA8607" s="75"/>
    </row>
    <row r="8608" spans="48:53">
      <c r="AV8608" s="203"/>
      <c r="AW8608" s="75"/>
      <c r="AX8608" s="75"/>
      <c r="AY8608" s="94"/>
      <c r="AZ8608" s="75"/>
      <c r="BA8608" s="75"/>
    </row>
    <row r="8609" spans="48:53">
      <c r="AV8609" s="203"/>
      <c r="AW8609" s="75"/>
      <c r="AX8609" s="75"/>
      <c r="AY8609" s="94"/>
      <c r="AZ8609" s="75"/>
      <c r="BA8609" s="75"/>
    </row>
    <row r="8610" spans="48:53">
      <c r="AV8610" s="203"/>
      <c r="AW8610" s="75"/>
      <c r="AX8610" s="75"/>
      <c r="AY8610" s="94"/>
      <c r="AZ8610" s="75"/>
      <c r="BA8610" s="75"/>
    </row>
    <row r="8611" spans="48:53">
      <c r="AV8611" s="203"/>
      <c r="AW8611" s="75"/>
      <c r="AX8611" s="75"/>
      <c r="AY8611" s="94"/>
      <c r="AZ8611" s="75"/>
      <c r="BA8611" s="75"/>
    </row>
    <row r="8612" spans="48:53">
      <c r="AV8612" s="203"/>
      <c r="AW8612" s="75"/>
      <c r="AX8612" s="75"/>
      <c r="AY8612" s="94"/>
      <c r="AZ8612" s="75"/>
      <c r="BA8612" s="75"/>
    </row>
    <row r="8613" spans="48:53">
      <c r="AV8613" s="203"/>
      <c r="AW8613" s="75"/>
      <c r="AX8613" s="75"/>
      <c r="AY8613" s="94"/>
      <c r="AZ8613" s="75"/>
      <c r="BA8613" s="75"/>
    </row>
    <row r="8614" spans="48:53">
      <c r="AV8614" s="203"/>
      <c r="AW8614" s="75"/>
      <c r="AX8614" s="75"/>
      <c r="AY8614" s="94"/>
      <c r="AZ8614" s="75"/>
      <c r="BA8614" s="75"/>
    </row>
    <row r="8615" spans="48:53">
      <c r="AV8615" s="203"/>
      <c r="AW8615" s="75"/>
      <c r="AX8615" s="75"/>
      <c r="AY8615" s="94"/>
      <c r="AZ8615" s="75"/>
      <c r="BA8615" s="75"/>
    </row>
    <row r="8616" spans="48:53">
      <c r="AV8616" s="203"/>
      <c r="AW8616" s="75"/>
      <c r="AX8616" s="75"/>
      <c r="AY8616" s="94"/>
      <c r="AZ8616" s="75"/>
      <c r="BA8616" s="75"/>
    </row>
    <row r="8617" spans="48:53">
      <c r="AV8617" s="203"/>
      <c r="AW8617" s="75"/>
      <c r="AX8617" s="75"/>
      <c r="AY8617" s="94"/>
      <c r="AZ8617" s="75"/>
      <c r="BA8617" s="75"/>
    </row>
    <row r="8618" spans="48:53">
      <c r="AV8618" s="203"/>
      <c r="AW8618" s="75"/>
      <c r="AX8618" s="75"/>
      <c r="AY8618" s="94"/>
      <c r="AZ8618" s="75"/>
      <c r="BA8618" s="75"/>
    </row>
    <row r="8619" spans="48:53">
      <c r="AV8619" s="203"/>
      <c r="AW8619" s="75"/>
      <c r="AX8619" s="75"/>
      <c r="AY8619" s="94"/>
      <c r="AZ8619" s="75"/>
      <c r="BA8619" s="75"/>
    </row>
    <row r="8620" spans="48:53">
      <c r="AV8620" s="203"/>
      <c r="AW8620" s="75"/>
      <c r="AX8620" s="75"/>
      <c r="AY8620" s="94"/>
      <c r="AZ8620" s="75"/>
      <c r="BA8620" s="75"/>
    </row>
    <row r="8621" spans="48:53">
      <c r="AV8621" s="203"/>
      <c r="AW8621" s="75"/>
      <c r="AX8621" s="75"/>
      <c r="AY8621" s="94"/>
      <c r="AZ8621" s="75"/>
      <c r="BA8621" s="75"/>
    </row>
    <row r="8622" spans="48:53">
      <c r="AV8622" s="203"/>
      <c r="AW8622" s="75"/>
      <c r="AX8622" s="75"/>
      <c r="AY8622" s="94"/>
      <c r="AZ8622" s="75"/>
      <c r="BA8622" s="75"/>
    </row>
    <row r="8623" spans="48:53">
      <c r="AV8623" s="203"/>
      <c r="AW8623" s="75"/>
      <c r="AX8623" s="75"/>
      <c r="AY8623" s="94"/>
      <c r="AZ8623" s="75"/>
      <c r="BA8623" s="75"/>
    </row>
    <row r="8624" spans="48:53">
      <c r="AV8624" s="203"/>
      <c r="AW8624" s="75"/>
      <c r="AX8624" s="75"/>
      <c r="AY8624" s="94"/>
      <c r="AZ8624" s="75"/>
      <c r="BA8624" s="75"/>
    </row>
    <row r="8625" spans="48:53">
      <c r="AV8625" s="203"/>
      <c r="AW8625" s="75"/>
      <c r="AX8625" s="75"/>
      <c r="AY8625" s="94"/>
      <c r="AZ8625" s="75"/>
      <c r="BA8625" s="75"/>
    </row>
    <row r="8626" spans="48:53">
      <c r="AV8626" s="203"/>
      <c r="AW8626" s="75"/>
      <c r="AX8626" s="75"/>
      <c r="AY8626" s="94"/>
      <c r="AZ8626" s="75"/>
      <c r="BA8626" s="75"/>
    </row>
    <row r="8627" spans="48:53">
      <c r="AV8627" s="203"/>
      <c r="AW8627" s="75"/>
      <c r="AX8627" s="75"/>
      <c r="AY8627" s="94"/>
      <c r="AZ8627" s="75"/>
      <c r="BA8627" s="75"/>
    </row>
    <row r="8628" spans="48:53">
      <c r="AV8628" s="203"/>
      <c r="AW8628" s="75"/>
      <c r="AX8628" s="75"/>
      <c r="AY8628" s="94"/>
      <c r="AZ8628" s="75"/>
      <c r="BA8628" s="75"/>
    </row>
    <row r="8629" spans="48:53">
      <c r="AV8629" s="203"/>
      <c r="AW8629" s="75"/>
      <c r="AX8629" s="75"/>
      <c r="AY8629" s="94"/>
      <c r="AZ8629" s="75"/>
      <c r="BA8629" s="75"/>
    </row>
    <row r="8630" spans="48:53">
      <c r="AV8630" s="203"/>
      <c r="AW8630" s="75"/>
      <c r="AX8630" s="75"/>
      <c r="AY8630" s="94"/>
      <c r="AZ8630" s="75"/>
      <c r="BA8630" s="75"/>
    </row>
    <row r="8631" spans="48:53">
      <c r="AV8631" s="203"/>
      <c r="AW8631" s="75"/>
      <c r="AX8631" s="75"/>
      <c r="AY8631" s="94"/>
      <c r="AZ8631" s="75"/>
      <c r="BA8631" s="75"/>
    </row>
    <row r="8632" spans="48:53">
      <c r="AV8632" s="203"/>
      <c r="AW8632" s="75"/>
      <c r="AX8632" s="75"/>
      <c r="AY8632" s="94"/>
      <c r="AZ8632" s="75"/>
      <c r="BA8632" s="75"/>
    </row>
    <row r="8633" spans="48:53">
      <c r="AV8633" s="203"/>
      <c r="AW8633" s="75"/>
      <c r="AX8633" s="75"/>
      <c r="AY8633" s="94"/>
      <c r="AZ8633" s="75"/>
      <c r="BA8633" s="75"/>
    </row>
    <row r="8634" spans="48:53">
      <c r="AV8634" s="203"/>
      <c r="AW8634" s="75"/>
      <c r="AX8634" s="75"/>
      <c r="AY8634" s="94"/>
      <c r="AZ8634" s="75"/>
      <c r="BA8634" s="75"/>
    </row>
    <row r="8635" spans="48:53">
      <c r="AV8635" s="203"/>
      <c r="AW8635" s="75"/>
      <c r="AX8635" s="75"/>
      <c r="AY8635" s="94"/>
      <c r="AZ8635" s="75"/>
      <c r="BA8635" s="75"/>
    </row>
    <row r="8636" spans="48:53">
      <c r="AV8636" s="203"/>
      <c r="AW8636" s="75"/>
      <c r="AX8636" s="75"/>
      <c r="AY8636" s="94"/>
      <c r="AZ8636" s="75"/>
      <c r="BA8636" s="75"/>
    </row>
    <row r="8637" spans="48:53">
      <c r="AV8637" s="203"/>
      <c r="AW8637" s="75"/>
      <c r="AX8637" s="75"/>
      <c r="AY8637" s="94"/>
      <c r="AZ8637" s="75"/>
      <c r="BA8637" s="75"/>
    </row>
    <row r="8638" spans="48:53">
      <c r="AV8638" s="203"/>
      <c r="AW8638" s="75"/>
      <c r="AX8638" s="75"/>
      <c r="AY8638" s="94"/>
      <c r="AZ8638" s="75"/>
      <c r="BA8638" s="75"/>
    </row>
    <row r="8639" spans="48:53">
      <c r="AV8639" s="203"/>
      <c r="AW8639" s="75"/>
      <c r="AX8639" s="75"/>
      <c r="AY8639" s="94"/>
      <c r="AZ8639" s="75"/>
      <c r="BA8639" s="75"/>
    </row>
    <row r="8640" spans="48:53">
      <c r="AV8640" s="203"/>
      <c r="AW8640" s="75"/>
      <c r="AX8640" s="75"/>
      <c r="AY8640" s="94"/>
      <c r="AZ8640" s="75"/>
      <c r="BA8640" s="75"/>
    </row>
    <row r="8641" spans="48:53">
      <c r="AV8641" s="203"/>
      <c r="AW8641" s="75"/>
      <c r="AX8641" s="75"/>
      <c r="AY8641" s="94"/>
      <c r="AZ8641" s="75"/>
      <c r="BA8641" s="75"/>
    </row>
    <row r="8642" spans="48:53">
      <c r="AV8642" s="203"/>
      <c r="AW8642" s="75"/>
      <c r="AX8642" s="75"/>
      <c r="AY8642" s="94"/>
      <c r="AZ8642" s="75"/>
      <c r="BA8642" s="75"/>
    </row>
    <row r="8643" spans="48:53">
      <c r="AV8643" s="203"/>
      <c r="AW8643" s="75"/>
      <c r="AX8643" s="75"/>
      <c r="AY8643" s="94"/>
      <c r="AZ8643" s="75"/>
      <c r="BA8643" s="75"/>
    </row>
    <row r="8644" spans="48:53">
      <c r="AV8644" s="203"/>
      <c r="AW8644" s="75"/>
      <c r="AX8644" s="75"/>
      <c r="AY8644" s="94"/>
      <c r="AZ8644" s="75"/>
      <c r="BA8644" s="75"/>
    </row>
    <row r="8645" spans="48:53">
      <c r="AV8645" s="203"/>
      <c r="AW8645" s="75"/>
      <c r="AX8645" s="75"/>
      <c r="AY8645" s="94"/>
      <c r="AZ8645" s="75"/>
      <c r="BA8645" s="75"/>
    </row>
    <row r="8646" spans="48:53">
      <c r="AV8646" s="203"/>
      <c r="AW8646" s="75"/>
      <c r="AX8646" s="75"/>
      <c r="AY8646" s="94"/>
      <c r="AZ8646" s="75"/>
      <c r="BA8646" s="75"/>
    </row>
    <row r="8647" spans="48:53">
      <c r="AV8647" s="203"/>
      <c r="AW8647" s="75"/>
      <c r="AX8647" s="75"/>
      <c r="AY8647" s="94"/>
      <c r="AZ8647" s="75"/>
      <c r="BA8647" s="75"/>
    </row>
    <row r="8648" spans="48:53">
      <c r="AV8648" s="203"/>
      <c r="AW8648" s="75"/>
      <c r="AX8648" s="75"/>
      <c r="AY8648" s="94"/>
      <c r="AZ8648" s="75"/>
      <c r="BA8648" s="75"/>
    </row>
    <row r="8649" spans="48:53">
      <c r="AV8649" s="203"/>
      <c r="AW8649" s="75"/>
      <c r="AX8649" s="75"/>
      <c r="AY8649" s="94"/>
      <c r="AZ8649" s="75"/>
      <c r="BA8649" s="75"/>
    </row>
    <row r="8650" spans="48:53">
      <c r="AV8650" s="203"/>
      <c r="AW8650" s="75"/>
      <c r="AX8650" s="75"/>
      <c r="AY8650" s="94"/>
      <c r="AZ8650" s="75"/>
      <c r="BA8650" s="75"/>
    </row>
    <row r="8651" spans="48:53">
      <c r="AV8651" s="203"/>
      <c r="AW8651" s="75"/>
      <c r="AX8651" s="75"/>
      <c r="AY8651" s="94"/>
      <c r="AZ8651" s="75"/>
      <c r="BA8651" s="75"/>
    </row>
    <row r="8652" spans="48:53">
      <c r="AV8652" s="203"/>
      <c r="AW8652" s="75"/>
      <c r="AX8652" s="75"/>
      <c r="AY8652" s="94"/>
      <c r="AZ8652" s="75"/>
      <c r="BA8652" s="75"/>
    </row>
    <row r="8653" spans="48:53">
      <c r="AV8653" s="203"/>
      <c r="AW8653" s="75"/>
      <c r="AX8653" s="75"/>
      <c r="AY8653" s="94"/>
      <c r="AZ8653" s="75"/>
      <c r="BA8653" s="75"/>
    </row>
    <row r="8654" spans="48:53">
      <c r="AV8654" s="203"/>
      <c r="AW8654" s="75"/>
      <c r="AX8654" s="75"/>
      <c r="AY8654" s="94"/>
      <c r="AZ8654" s="75"/>
      <c r="BA8654" s="75"/>
    </row>
    <row r="8655" spans="48:53">
      <c r="AV8655" s="203"/>
      <c r="AW8655" s="75"/>
      <c r="AX8655" s="75"/>
      <c r="AY8655" s="94"/>
      <c r="AZ8655" s="75"/>
      <c r="BA8655" s="75"/>
    </row>
    <row r="8656" spans="48:53">
      <c r="AV8656" s="203"/>
      <c r="AW8656" s="75"/>
      <c r="AX8656" s="75"/>
      <c r="AY8656" s="94"/>
      <c r="AZ8656" s="75"/>
      <c r="BA8656" s="75"/>
    </row>
    <row r="8657" spans="48:53">
      <c r="AV8657" s="203"/>
      <c r="AW8657" s="75"/>
      <c r="AX8657" s="75"/>
      <c r="AY8657" s="94"/>
      <c r="AZ8657" s="75"/>
      <c r="BA8657" s="75"/>
    </row>
    <row r="8658" spans="48:53">
      <c r="AV8658" s="203"/>
      <c r="AW8658" s="75"/>
      <c r="AX8658" s="75"/>
      <c r="AY8658" s="94"/>
      <c r="AZ8658" s="75"/>
      <c r="BA8658" s="75"/>
    </row>
    <row r="8659" spans="48:53">
      <c r="AV8659" s="203"/>
      <c r="AW8659" s="75"/>
      <c r="AX8659" s="75"/>
      <c r="AY8659" s="94"/>
      <c r="AZ8659" s="75"/>
      <c r="BA8659" s="75"/>
    </row>
    <row r="8660" spans="48:53">
      <c r="AV8660" s="203"/>
      <c r="AW8660" s="75"/>
      <c r="AX8660" s="75"/>
      <c r="AY8660" s="94"/>
      <c r="AZ8660" s="75"/>
      <c r="BA8660" s="75"/>
    </row>
    <row r="8661" spans="48:53">
      <c r="AV8661" s="203"/>
      <c r="AW8661" s="75"/>
      <c r="AX8661" s="75"/>
      <c r="AY8661" s="94"/>
      <c r="AZ8661" s="75"/>
      <c r="BA8661" s="75"/>
    </row>
    <row r="8662" spans="48:53">
      <c r="AV8662" s="203"/>
      <c r="AW8662" s="75"/>
      <c r="AX8662" s="75"/>
      <c r="AY8662" s="94"/>
      <c r="AZ8662" s="75"/>
      <c r="BA8662" s="75"/>
    </row>
    <row r="8663" spans="48:53">
      <c r="AV8663" s="203"/>
      <c r="AW8663" s="75"/>
      <c r="AX8663" s="75"/>
      <c r="AY8663" s="94"/>
      <c r="AZ8663" s="75"/>
      <c r="BA8663" s="75"/>
    </row>
    <row r="8664" spans="48:53">
      <c r="AV8664" s="203"/>
      <c r="AW8664" s="75"/>
      <c r="AX8664" s="75"/>
      <c r="AY8664" s="94"/>
      <c r="AZ8664" s="75"/>
      <c r="BA8664" s="75"/>
    </row>
    <row r="8665" spans="48:53">
      <c r="AV8665" s="203"/>
      <c r="AW8665" s="75"/>
      <c r="AX8665" s="75"/>
      <c r="AY8665" s="94"/>
      <c r="AZ8665" s="75"/>
      <c r="BA8665" s="75"/>
    </row>
    <row r="8666" spans="48:53">
      <c r="AV8666" s="203"/>
      <c r="AW8666" s="75"/>
      <c r="AX8666" s="75"/>
      <c r="AY8666" s="94"/>
      <c r="AZ8666" s="75"/>
      <c r="BA8666" s="75"/>
    </row>
    <row r="8667" spans="48:53">
      <c r="AV8667" s="203"/>
      <c r="AW8667" s="75"/>
      <c r="AX8667" s="75"/>
      <c r="AY8667" s="94"/>
      <c r="AZ8667" s="75"/>
      <c r="BA8667" s="75"/>
    </row>
    <row r="8668" spans="48:53">
      <c r="AV8668" s="203"/>
      <c r="AW8668" s="75"/>
      <c r="AX8668" s="75"/>
      <c r="AY8668" s="94"/>
      <c r="AZ8668" s="75"/>
      <c r="BA8668" s="75"/>
    </row>
    <row r="8669" spans="48:53">
      <c r="AV8669" s="203"/>
      <c r="AW8669" s="75"/>
      <c r="AX8669" s="75"/>
      <c r="AY8669" s="94"/>
      <c r="AZ8669" s="75"/>
      <c r="BA8669" s="75"/>
    </row>
    <row r="8670" spans="48:53">
      <c r="AV8670" s="203"/>
      <c r="AW8670" s="75"/>
      <c r="AX8670" s="75"/>
      <c r="AY8670" s="94"/>
      <c r="AZ8670" s="75"/>
      <c r="BA8670" s="75"/>
    </row>
    <row r="8671" spans="48:53">
      <c r="AV8671" s="203"/>
      <c r="AW8671" s="75"/>
      <c r="AX8671" s="75"/>
      <c r="AY8671" s="94"/>
      <c r="AZ8671" s="75"/>
      <c r="BA8671" s="75"/>
    </row>
    <row r="8672" spans="48:53">
      <c r="AV8672" s="203"/>
      <c r="AW8672" s="75"/>
      <c r="AX8672" s="75"/>
      <c r="AY8672" s="94"/>
      <c r="AZ8672" s="75"/>
      <c r="BA8672" s="75"/>
    </row>
    <row r="8673" spans="48:53">
      <c r="AV8673" s="203"/>
      <c r="AW8673" s="75"/>
      <c r="AX8673" s="75"/>
      <c r="AY8673" s="94"/>
      <c r="AZ8673" s="75"/>
      <c r="BA8673" s="75"/>
    </row>
    <row r="8674" spans="48:53">
      <c r="AV8674" s="203"/>
      <c r="AW8674" s="75"/>
      <c r="AX8674" s="75"/>
      <c r="AY8674" s="94"/>
      <c r="AZ8674" s="75"/>
      <c r="BA8674" s="75"/>
    </row>
    <row r="8675" spans="48:53">
      <c r="AV8675" s="203"/>
      <c r="AW8675" s="75"/>
      <c r="AX8675" s="75"/>
      <c r="AY8675" s="94"/>
      <c r="AZ8675" s="75"/>
      <c r="BA8675" s="75"/>
    </row>
    <row r="8676" spans="48:53">
      <c r="AV8676" s="203"/>
      <c r="AW8676" s="75"/>
      <c r="AX8676" s="75"/>
      <c r="AY8676" s="94"/>
      <c r="AZ8676" s="75"/>
      <c r="BA8676" s="75"/>
    </row>
    <row r="8677" spans="48:53">
      <c r="AV8677" s="203"/>
      <c r="AW8677" s="75"/>
      <c r="AX8677" s="75"/>
      <c r="AY8677" s="94"/>
      <c r="AZ8677" s="75"/>
      <c r="BA8677" s="75"/>
    </row>
    <row r="8678" spans="48:53">
      <c r="AV8678" s="203"/>
      <c r="AW8678" s="75"/>
      <c r="AX8678" s="75"/>
      <c r="AY8678" s="94"/>
      <c r="AZ8678" s="75"/>
      <c r="BA8678" s="75"/>
    </row>
    <row r="8679" spans="48:53">
      <c r="AV8679" s="203"/>
      <c r="AW8679" s="75"/>
      <c r="AX8679" s="75"/>
      <c r="AY8679" s="94"/>
      <c r="AZ8679" s="75"/>
      <c r="BA8679" s="75"/>
    </row>
    <row r="8680" spans="48:53">
      <c r="AV8680" s="203"/>
      <c r="AW8680" s="75"/>
      <c r="AX8680" s="75"/>
      <c r="AY8680" s="94"/>
      <c r="AZ8680" s="75"/>
      <c r="BA8680" s="75"/>
    </row>
    <row r="8681" spans="48:53">
      <c r="AV8681" s="203"/>
      <c r="AW8681" s="75"/>
      <c r="AX8681" s="75"/>
      <c r="AY8681" s="94"/>
      <c r="AZ8681" s="75"/>
      <c r="BA8681" s="75"/>
    </row>
    <row r="8682" spans="48:53">
      <c r="AV8682" s="203"/>
      <c r="AW8682" s="75"/>
      <c r="AX8682" s="75"/>
      <c r="AY8682" s="94"/>
      <c r="AZ8682" s="75"/>
      <c r="BA8682" s="75"/>
    </row>
    <row r="8683" spans="48:53">
      <c r="AV8683" s="203"/>
      <c r="AW8683" s="75"/>
      <c r="AX8683" s="75"/>
      <c r="AY8683" s="94"/>
      <c r="AZ8683" s="75"/>
      <c r="BA8683" s="75"/>
    </row>
    <row r="8684" spans="48:53">
      <c r="AV8684" s="203"/>
      <c r="AW8684" s="75"/>
      <c r="AX8684" s="75"/>
      <c r="AY8684" s="94"/>
      <c r="AZ8684" s="75"/>
      <c r="BA8684" s="75"/>
    </row>
    <row r="8685" spans="48:53">
      <c r="AV8685" s="203"/>
      <c r="AW8685" s="75"/>
      <c r="AX8685" s="75"/>
      <c r="AY8685" s="94"/>
      <c r="AZ8685" s="75"/>
      <c r="BA8685" s="75"/>
    </row>
    <row r="8686" spans="48:53">
      <c r="AV8686" s="203"/>
      <c r="AW8686" s="75"/>
      <c r="AX8686" s="75"/>
      <c r="AY8686" s="94"/>
      <c r="AZ8686" s="75"/>
      <c r="BA8686" s="75"/>
    </row>
    <row r="8687" spans="48:53">
      <c r="AV8687" s="203"/>
      <c r="AW8687" s="75"/>
      <c r="AX8687" s="75"/>
      <c r="AY8687" s="94"/>
      <c r="AZ8687" s="75"/>
      <c r="BA8687" s="75"/>
    </row>
    <row r="8688" spans="48:53">
      <c r="AV8688" s="203"/>
      <c r="AW8688" s="75"/>
      <c r="AX8688" s="75"/>
      <c r="AY8688" s="94"/>
      <c r="AZ8688" s="75"/>
      <c r="BA8688" s="75"/>
    </row>
    <row r="8689" spans="48:53">
      <c r="AV8689" s="203"/>
      <c r="AW8689" s="75"/>
      <c r="AX8689" s="75"/>
      <c r="AY8689" s="94"/>
      <c r="AZ8689" s="75"/>
      <c r="BA8689" s="75"/>
    </row>
    <row r="8690" spans="48:53">
      <c r="AV8690" s="203"/>
      <c r="AW8690" s="75"/>
      <c r="AX8690" s="75"/>
      <c r="AY8690" s="94"/>
      <c r="AZ8690" s="75"/>
      <c r="BA8690" s="75"/>
    </row>
    <row r="8691" spans="48:53">
      <c r="AV8691" s="203"/>
      <c r="AW8691" s="75"/>
      <c r="AX8691" s="75"/>
      <c r="AY8691" s="94"/>
      <c r="AZ8691" s="75"/>
      <c r="BA8691" s="75"/>
    </row>
    <row r="8692" spans="48:53">
      <c r="AV8692" s="203"/>
      <c r="AW8692" s="75"/>
      <c r="AX8692" s="75"/>
      <c r="AY8692" s="94"/>
      <c r="AZ8692" s="75"/>
      <c r="BA8692" s="75"/>
    </row>
    <row r="8693" spans="48:53">
      <c r="AV8693" s="203"/>
      <c r="AW8693" s="75"/>
      <c r="AX8693" s="75"/>
      <c r="AY8693" s="94"/>
      <c r="AZ8693" s="75"/>
      <c r="BA8693" s="75"/>
    </row>
    <row r="8694" spans="48:53">
      <c r="AV8694" s="203"/>
      <c r="AW8694" s="75"/>
      <c r="AX8694" s="75"/>
      <c r="AY8694" s="94"/>
      <c r="AZ8694" s="75"/>
      <c r="BA8694" s="75"/>
    </row>
    <row r="8695" spans="48:53">
      <c r="AV8695" s="203"/>
      <c r="AW8695" s="75"/>
      <c r="AX8695" s="75"/>
      <c r="AY8695" s="94"/>
      <c r="AZ8695" s="75"/>
      <c r="BA8695" s="75"/>
    </row>
    <row r="8696" spans="48:53">
      <c r="AV8696" s="203"/>
      <c r="AW8696" s="75"/>
      <c r="AX8696" s="75"/>
      <c r="AY8696" s="94"/>
      <c r="AZ8696" s="75"/>
      <c r="BA8696" s="75"/>
    </row>
    <row r="8697" spans="48:53">
      <c r="AV8697" s="203"/>
      <c r="AW8697" s="75"/>
      <c r="AX8697" s="75"/>
      <c r="AY8697" s="94"/>
      <c r="AZ8697" s="75"/>
      <c r="BA8697" s="75"/>
    </row>
    <row r="8698" spans="48:53">
      <c r="AV8698" s="203"/>
      <c r="AW8698" s="75"/>
      <c r="AX8698" s="75"/>
      <c r="AY8698" s="94"/>
      <c r="AZ8698" s="75"/>
      <c r="BA8698" s="75"/>
    </row>
    <row r="8699" spans="48:53">
      <c r="AV8699" s="203"/>
      <c r="AW8699" s="75"/>
      <c r="AX8699" s="75"/>
      <c r="AY8699" s="94"/>
      <c r="AZ8699" s="75"/>
      <c r="BA8699" s="75"/>
    </row>
    <row r="8700" spans="48:53">
      <c r="AV8700" s="203"/>
      <c r="AW8700" s="75"/>
      <c r="AX8700" s="75"/>
      <c r="AY8700" s="94"/>
      <c r="AZ8700" s="75"/>
      <c r="BA8700" s="75"/>
    </row>
    <row r="8701" spans="48:53">
      <c r="AV8701" s="203"/>
      <c r="AW8701" s="75"/>
      <c r="AX8701" s="75"/>
      <c r="AY8701" s="94"/>
      <c r="AZ8701" s="75"/>
      <c r="BA8701" s="75"/>
    </row>
    <row r="8702" spans="48:53">
      <c r="AV8702" s="203"/>
      <c r="AW8702" s="75"/>
      <c r="AX8702" s="75"/>
      <c r="AY8702" s="94"/>
      <c r="AZ8702" s="75"/>
      <c r="BA8702" s="75"/>
    </row>
    <row r="8703" spans="48:53">
      <c r="AV8703" s="203"/>
      <c r="AW8703" s="75"/>
      <c r="AX8703" s="75"/>
      <c r="AY8703" s="94"/>
      <c r="AZ8703" s="75"/>
      <c r="BA8703" s="75"/>
    </row>
    <row r="8704" spans="48:53">
      <c r="AV8704" s="203"/>
      <c r="AW8704" s="75"/>
      <c r="AX8704" s="75"/>
      <c r="AY8704" s="94"/>
      <c r="AZ8704" s="75"/>
      <c r="BA8704" s="75"/>
    </row>
    <row r="8705" spans="48:53">
      <c r="AV8705" s="203"/>
      <c r="AW8705" s="75"/>
      <c r="AX8705" s="75"/>
      <c r="AY8705" s="94"/>
      <c r="AZ8705" s="75"/>
      <c r="BA8705" s="75"/>
    </row>
    <row r="8706" spans="48:53">
      <c r="AV8706" s="203"/>
      <c r="AW8706" s="75"/>
      <c r="AX8706" s="75"/>
      <c r="AY8706" s="94"/>
      <c r="AZ8706" s="75"/>
      <c r="BA8706" s="75"/>
    </row>
    <row r="8707" spans="48:53">
      <c r="AV8707" s="203"/>
      <c r="AW8707" s="75"/>
      <c r="AX8707" s="75"/>
      <c r="AY8707" s="94"/>
      <c r="AZ8707" s="75"/>
      <c r="BA8707" s="75"/>
    </row>
    <row r="8708" spans="48:53">
      <c r="AV8708" s="203"/>
      <c r="AW8708" s="75"/>
      <c r="AX8708" s="75"/>
      <c r="AY8708" s="94"/>
      <c r="AZ8708" s="75"/>
      <c r="BA8708" s="75"/>
    </row>
    <row r="8709" spans="48:53">
      <c r="AV8709" s="203"/>
      <c r="AW8709" s="75"/>
      <c r="AX8709" s="75"/>
      <c r="AY8709" s="94"/>
      <c r="AZ8709" s="75"/>
      <c r="BA8709" s="75"/>
    </row>
    <row r="8710" spans="48:53">
      <c r="AV8710" s="203"/>
      <c r="AW8710" s="75"/>
      <c r="AX8710" s="75"/>
      <c r="AY8710" s="94"/>
      <c r="AZ8710" s="75"/>
      <c r="BA8710" s="75"/>
    </row>
    <row r="8711" spans="48:53">
      <c r="AV8711" s="203"/>
      <c r="AW8711" s="75"/>
      <c r="AX8711" s="75"/>
      <c r="AY8711" s="94"/>
      <c r="AZ8711" s="75"/>
      <c r="BA8711" s="75"/>
    </row>
    <row r="8712" spans="48:53">
      <c r="AV8712" s="203"/>
      <c r="AW8712" s="75"/>
      <c r="AX8712" s="75"/>
      <c r="AY8712" s="94"/>
      <c r="AZ8712" s="75"/>
      <c r="BA8712" s="75"/>
    </row>
    <row r="8713" spans="48:53">
      <c r="AV8713" s="203"/>
      <c r="AW8713" s="75"/>
      <c r="AX8713" s="75"/>
      <c r="AY8713" s="94"/>
      <c r="AZ8713" s="75"/>
      <c r="BA8713" s="75"/>
    </row>
    <row r="8714" spans="48:53">
      <c r="AV8714" s="203"/>
      <c r="AW8714" s="75"/>
      <c r="AX8714" s="75"/>
      <c r="AY8714" s="94"/>
      <c r="AZ8714" s="75"/>
      <c r="BA8714" s="75"/>
    </row>
    <row r="8715" spans="48:53">
      <c r="AV8715" s="203"/>
      <c r="AW8715" s="75"/>
      <c r="AX8715" s="75"/>
      <c r="AY8715" s="94"/>
      <c r="AZ8715" s="75"/>
      <c r="BA8715" s="75"/>
    </row>
    <row r="8716" spans="48:53">
      <c r="AV8716" s="203"/>
      <c r="AW8716" s="75"/>
      <c r="AX8716" s="75"/>
      <c r="AY8716" s="94"/>
      <c r="AZ8716" s="75"/>
      <c r="BA8716" s="75"/>
    </row>
    <row r="8717" spans="48:53">
      <c r="AV8717" s="203"/>
      <c r="AW8717" s="75"/>
      <c r="AX8717" s="75"/>
      <c r="AY8717" s="94"/>
      <c r="AZ8717" s="75"/>
      <c r="BA8717" s="75"/>
    </row>
    <row r="8718" spans="48:53">
      <c r="AV8718" s="203"/>
      <c r="AW8718" s="75"/>
      <c r="AX8718" s="75"/>
      <c r="AY8718" s="94"/>
      <c r="AZ8718" s="75"/>
      <c r="BA8718" s="75"/>
    </row>
    <row r="8719" spans="48:53">
      <c r="AV8719" s="203"/>
      <c r="AW8719" s="75"/>
      <c r="AX8719" s="75"/>
      <c r="AY8719" s="94"/>
      <c r="AZ8719" s="75"/>
      <c r="BA8719" s="75"/>
    </row>
    <row r="8720" spans="48:53">
      <c r="AV8720" s="203"/>
      <c r="AW8720" s="75"/>
      <c r="AX8720" s="75"/>
      <c r="AY8720" s="94"/>
      <c r="AZ8720" s="75"/>
      <c r="BA8720" s="75"/>
    </row>
    <row r="8721" spans="48:53">
      <c r="AV8721" s="203"/>
      <c r="AW8721" s="75"/>
      <c r="AX8721" s="75"/>
      <c r="AY8721" s="94"/>
      <c r="AZ8721" s="75"/>
      <c r="BA8721" s="75"/>
    </row>
    <row r="8722" spans="48:53">
      <c r="AV8722" s="203"/>
      <c r="AW8722" s="75"/>
      <c r="AX8722" s="75"/>
      <c r="AY8722" s="94"/>
      <c r="AZ8722" s="75"/>
      <c r="BA8722" s="75"/>
    </row>
    <row r="8723" spans="48:53">
      <c r="AV8723" s="203"/>
      <c r="AW8723" s="75"/>
      <c r="AX8723" s="75"/>
      <c r="AY8723" s="94"/>
      <c r="AZ8723" s="75"/>
      <c r="BA8723" s="75"/>
    </row>
    <row r="8724" spans="48:53">
      <c r="AV8724" s="203"/>
      <c r="AW8724" s="75"/>
      <c r="AX8724" s="75"/>
      <c r="AY8724" s="94"/>
      <c r="AZ8724" s="75"/>
      <c r="BA8724" s="75"/>
    </row>
    <row r="8725" spans="48:53">
      <c r="AV8725" s="203"/>
      <c r="AW8725" s="75"/>
      <c r="AX8725" s="75"/>
      <c r="AY8725" s="94"/>
      <c r="AZ8725" s="75"/>
      <c r="BA8725" s="75"/>
    </row>
    <row r="8726" spans="48:53">
      <c r="AV8726" s="203"/>
      <c r="AW8726" s="75"/>
      <c r="AX8726" s="75"/>
      <c r="AY8726" s="94"/>
      <c r="AZ8726" s="75"/>
      <c r="BA8726" s="75"/>
    </row>
    <row r="8727" spans="48:53">
      <c r="AV8727" s="203"/>
      <c r="AW8727" s="75"/>
      <c r="AX8727" s="75"/>
      <c r="AY8727" s="94"/>
      <c r="AZ8727" s="75"/>
      <c r="BA8727" s="75"/>
    </row>
    <row r="8728" spans="48:53">
      <c r="AV8728" s="203"/>
      <c r="AW8728" s="75"/>
      <c r="AX8728" s="75"/>
      <c r="AY8728" s="94"/>
      <c r="AZ8728" s="75"/>
      <c r="BA8728" s="75"/>
    </row>
    <row r="8729" spans="48:53">
      <c r="AV8729" s="203"/>
      <c r="AW8729" s="75"/>
      <c r="AX8729" s="75"/>
      <c r="AY8729" s="94"/>
      <c r="AZ8729" s="75"/>
      <c r="BA8729" s="75"/>
    </row>
    <row r="8730" spans="48:53">
      <c r="AV8730" s="203"/>
      <c r="AW8730" s="75"/>
      <c r="AX8730" s="75"/>
      <c r="AY8730" s="94"/>
      <c r="AZ8730" s="75"/>
      <c r="BA8730" s="75"/>
    </row>
    <row r="8731" spans="48:53">
      <c r="AV8731" s="203"/>
      <c r="AW8731" s="75"/>
      <c r="AX8731" s="75"/>
      <c r="AY8731" s="94"/>
      <c r="AZ8731" s="75"/>
      <c r="BA8731" s="75"/>
    </row>
    <row r="8732" spans="48:53">
      <c r="AV8732" s="203"/>
      <c r="AW8732" s="75"/>
      <c r="AX8732" s="75"/>
      <c r="AY8732" s="94"/>
      <c r="AZ8732" s="75"/>
      <c r="BA8732" s="75"/>
    </row>
    <row r="8733" spans="48:53">
      <c r="AV8733" s="203"/>
      <c r="AW8733" s="75"/>
      <c r="AX8733" s="75"/>
      <c r="AY8733" s="94"/>
      <c r="AZ8733" s="75"/>
      <c r="BA8733" s="75"/>
    </row>
    <row r="8734" spans="48:53">
      <c r="AV8734" s="203"/>
      <c r="AW8734" s="75"/>
      <c r="AX8734" s="75"/>
      <c r="AY8734" s="94"/>
      <c r="AZ8734" s="75"/>
      <c r="BA8734" s="75"/>
    </row>
    <row r="8735" spans="48:53">
      <c r="AV8735" s="203"/>
      <c r="AW8735" s="75"/>
      <c r="AX8735" s="75"/>
      <c r="AY8735" s="94"/>
      <c r="AZ8735" s="75"/>
      <c r="BA8735" s="75"/>
    </row>
    <row r="8736" spans="48:53">
      <c r="AV8736" s="203"/>
      <c r="AW8736" s="75"/>
      <c r="AX8736" s="75"/>
      <c r="AY8736" s="94"/>
      <c r="AZ8736" s="75"/>
      <c r="BA8736" s="75"/>
    </row>
    <row r="8737" spans="48:53">
      <c r="AV8737" s="203"/>
      <c r="AW8737" s="75"/>
      <c r="AX8737" s="75"/>
      <c r="AY8737" s="94"/>
      <c r="AZ8737" s="75"/>
      <c r="BA8737" s="75"/>
    </row>
    <row r="8738" spans="48:53">
      <c r="AV8738" s="203"/>
      <c r="AW8738" s="75"/>
      <c r="AX8738" s="75"/>
      <c r="AY8738" s="94"/>
      <c r="AZ8738" s="75"/>
      <c r="BA8738" s="75"/>
    </row>
    <row r="8739" spans="48:53">
      <c r="AV8739" s="203"/>
      <c r="AW8739" s="75"/>
      <c r="AX8739" s="75"/>
      <c r="AY8739" s="94"/>
      <c r="AZ8739" s="75"/>
      <c r="BA8739" s="75"/>
    </row>
    <row r="8740" spans="48:53">
      <c r="AV8740" s="203"/>
      <c r="AW8740" s="75"/>
      <c r="AX8740" s="75"/>
      <c r="AY8740" s="94"/>
      <c r="AZ8740" s="75"/>
      <c r="BA8740" s="75"/>
    </row>
    <row r="8741" spans="48:53">
      <c r="AV8741" s="203"/>
      <c r="AW8741" s="75"/>
      <c r="AX8741" s="75"/>
      <c r="AY8741" s="94"/>
      <c r="AZ8741" s="75"/>
      <c r="BA8741" s="75"/>
    </row>
    <row r="8742" spans="48:53">
      <c r="AV8742" s="203"/>
      <c r="AW8742" s="75"/>
      <c r="AX8742" s="75"/>
      <c r="AY8742" s="94"/>
      <c r="AZ8742" s="75"/>
      <c r="BA8742" s="75"/>
    </row>
    <row r="8743" spans="48:53">
      <c r="AV8743" s="203"/>
      <c r="AW8743" s="75"/>
      <c r="AX8743" s="75"/>
      <c r="AY8743" s="94"/>
      <c r="AZ8743" s="75"/>
      <c r="BA8743" s="75"/>
    </row>
    <row r="8744" spans="48:53">
      <c r="AV8744" s="203"/>
      <c r="AW8744" s="75"/>
      <c r="AX8744" s="75"/>
      <c r="AY8744" s="94"/>
      <c r="AZ8744" s="75"/>
      <c r="BA8744" s="75"/>
    </row>
    <row r="8745" spans="48:53">
      <c r="AV8745" s="203"/>
      <c r="AW8745" s="75"/>
      <c r="AX8745" s="75"/>
      <c r="AY8745" s="94"/>
      <c r="AZ8745" s="75"/>
      <c r="BA8745" s="75"/>
    </row>
    <row r="8746" spans="48:53">
      <c r="AV8746" s="203"/>
      <c r="AW8746" s="75"/>
      <c r="AX8746" s="75"/>
      <c r="AY8746" s="94"/>
      <c r="AZ8746" s="75"/>
      <c r="BA8746" s="75"/>
    </row>
    <row r="8747" spans="48:53">
      <c r="AV8747" s="203"/>
      <c r="AW8747" s="75"/>
      <c r="AX8747" s="75"/>
      <c r="AY8747" s="94"/>
      <c r="AZ8747" s="75"/>
      <c r="BA8747" s="75"/>
    </row>
    <row r="8748" spans="48:53">
      <c r="AV8748" s="203"/>
      <c r="AW8748" s="75"/>
      <c r="AX8748" s="75"/>
      <c r="AY8748" s="94"/>
      <c r="AZ8748" s="75"/>
      <c r="BA8748" s="75"/>
    </row>
    <row r="8749" spans="48:53">
      <c r="AV8749" s="203"/>
      <c r="AW8749" s="75"/>
      <c r="AX8749" s="75"/>
      <c r="AY8749" s="94"/>
      <c r="AZ8749" s="75"/>
      <c r="BA8749" s="75"/>
    </row>
    <row r="8750" spans="48:53">
      <c r="AV8750" s="203"/>
      <c r="AW8750" s="75"/>
      <c r="AX8750" s="75"/>
      <c r="AY8750" s="94"/>
      <c r="AZ8750" s="75"/>
      <c r="BA8750" s="75"/>
    </row>
    <row r="8751" spans="48:53">
      <c r="AV8751" s="203"/>
      <c r="AW8751" s="75"/>
      <c r="AX8751" s="75"/>
      <c r="AY8751" s="94"/>
      <c r="AZ8751" s="75"/>
      <c r="BA8751" s="75"/>
    </row>
    <row r="8752" spans="48:53">
      <c r="AV8752" s="203"/>
      <c r="AW8752" s="75"/>
      <c r="AX8752" s="75"/>
      <c r="AY8752" s="94"/>
      <c r="AZ8752" s="75"/>
      <c r="BA8752" s="75"/>
    </row>
    <row r="8753" spans="48:53">
      <c r="AV8753" s="203"/>
      <c r="AW8753" s="75"/>
      <c r="AX8753" s="75"/>
      <c r="AY8753" s="94"/>
      <c r="AZ8753" s="75"/>
      <c r="BA8753" s="75"/>
    </row>
    <row r="8754" spans="48:53">
      <c r="AV8754" s="203"/>
      <c r="AW8754" s="75"/>
      <c r="AX8754" s="75"/>
      <c r="AY8754" s="94"/>
      <c r="AZ8754" s="75"/>
      <c r="BA8754" s="75"/>
    </row>
    <row r="8755" spans="48:53">
      <c r="AV8755" s="203"/>
      <c r="AW8755" s="75"/>
      <c r="AX8755" s="75"/>
      <c r="AY8755" s="94"/>
      <c r="AZ8755" s="75"/>
      <c r="BA8755" s="75"/>
    </row>
    <row r="8756" spans="48:53">
      <c r="AV8756" s="203"/>
      <c r="AW8756" s="75"/>
      <c r="AX8756" s="75"/>
      <c r="AY8756" s="94"/>
      <c r="AZ8756" s="75"/>
      <c r="BA8756" s="75"/>
    </row>
    <row r="8757" spans="48:53">
      <c r="AV8757" s="203"/>
      <c r="AW8757" s="75"/>
      <c r="AX8757" s="75"/>
      <c r="AY8757" s="94"/>
      <c r="AZ8757" s="75"/>
      <c r="BA8757" s="75"/>
    </row>
    <row r="8758" spans="48:53">
      <c r="AV8758" s="203"/>
      <c r="AW8758" s="75"/>
      <c r="AX8758" s="75"/>
      <c r="AY8758" s="94"/>
      <c r="AZ8758" s="75"/>
      <c r="BA8758" s="75"/>
    </row>
    <row r="8759" spans="48:53">
      <c r="AV8759" s="203"/>
      <c r="AW8759" s="75"/>
      <c r="AX8759" s="75"/>
      <c r="AY8759" s="94"/>
      <c r="AZ8759" s="75"/>
      <c r="BA8759" s="75"/>
    </row>
    <row r="8760" spans="48:53">
      <c r="AV8760" s="203"/>
      <c r="AW8760" s="75"/>
      <c r="AX8760" s="75"/>
      <c r="AY8760" s="94"/>
      <c r="AZ8760" s="75"/>
      <c r="BA8760" s="75"/>
    </row>
    <row r="8761" spans="48:53">
      <c r="AV8761" s="203"/>
      <c r="AW8761" s="75"/>
      <c r="AX8761" s="75"/>
      <c r="AY8761" s="94"/>
      <c r="AZ8761" s="75"/>
      <c r="BA8761" s="75"/>
    </row>
    <row r="8762" spans="48:53">
      <c r="AV8762" s="203"/>
      <c r="AW8762" s="75"/>
      <c r="AX8762" s="75"/>
      <c r="AY8762" s="94"/>
      <c r="AZ8762" s="75"/>
      <c r="BA8762" s="75"/>
    </row>
    <row r="8763" spans="48:53">
      <c r="AV8763" s="203"/>
      <c r="AW8763" s="75"/>
      <c r="AX8763" s="75"/>
      <c r="AY8763" s="94"/>
      <c r="AZ8763" s="75"/>
      <c r="BA8763" s="75"/>
    </row>
    <row r="8764" spans="48:53">
      <c r="AV8764" s="203"/>
      <c r="AW8764" s="75"/>
      <c r="AX8764" s="75"/>
      <c r="AY8764" s="94"/>
      <c r="AZ8764" s="75"/>
      <c r="BA8764" s="75"/>
    </row>
    <row r="8765" spans="48:53">
      <c r="AV8765" s="203"/>
      <c r="AW8765" s="75"/>
      <c r="AX8765" s="75"/>
      <c r="AY8765" s="94"/>
      <c r="AZ8765" s="75"/>
      <c r="BA8765" s="75"/>
    </row>
    <row r="8766" spans="48:53">
      <c r="AV8766" s="203"/>
      <c r="AW8766" s="75"/>
      <c r="AX8766" s="75"/>
      <c r="AY8766" s="94"/>
      <c r="AZ8766" s="75"/>
      <c r="BA8766" s="75"/>
    </row>
    <row r="8767" spans="48:53">
      <c r="AV8767" s="203"/>
      <c r="AW8767" s="75"/>
      <c r="AX8767" s="75"/>
      <c r="AY8767" s="94"/>
      <c r="AZ8767" s="75"/>
      <c r="BA8767" s="75"/>
    </row>
    <row r="8768" spans="48:53">
      <c r="AV8768" s="203"/>
      <c r="AW8768" s="75"/>
      <c r="AX8768" s="75"/>
      <c r="AY8768" s="94"/>
      <c r="AZ8768" s="75"/>
      <c r="BA8768" s="75"/>
    </row>
    <row r="8769" spans="48:53">
      <c r="AV8769" s="203"/>
      <c r="AW8769" s="75"/>
      <c r="AX8769" s="75"/>
      <c r="AY8769" s="94"/>
      <c r="AZ8769" s="75"/>
      <c r="BA8769" s="75"/>
    </row>
    <row r="8770" spans="48:53">
      <c r="AV8770" s="203"/>
      <c r="AW8770" s="75"/>
      <c r="AX8770" s="75"/>
      <c r="AY8770" s="94"/>
      <c r="AZ8770" s="75"/>
      <c r="BA8770" s="75"/>
    </row>
    <row r="8771" spans="48:53">
      <c r="AV8771" s="203"/>
      <c r="AW8771" s="75"/>
      <c r="AX8771" s="75"/>
      <c r="AY8771" s="94"/>
      <c r="AZ8771" s="75"/>
      <c r="BA8771" s="75"/>
    </row>
    <row r="8772" spans="48:53">
      <c r="AV8772" s="203"/>
      <c r="AW8772" s="75"/>
      <c r="AX8772" s="75"/>
      <c r="AY8772" s="94"/>
      <c r="AZ8772" s="75"/>
      <c r="BA8772" s="75"/>
    </row>
    <row r="8773" spans="48:53">
      <c r="AV8773" s="203"/>
      <c r="AW8773" s="75"/>
      <c r="AX8773" s="75"/>
      <c r="AY8773" s="94"/>
      <c r="AZ8773" s="75"/>
      <c r="BA8773" s="75"/>
    </row>
    <row r="8774" spans="48:53">
      <c r="AV8774" s="203"/>
      <c r="AW8774" s="75"/>
      <c r="AX8774" s="75"/>
      <c r="AY8774" s="94"/>
      <c r="AZ8774" s="75"/>
      <c r="BA8774" s="75"/>
    </row>
    <row r="8775" spans="48:53">
      <c r="AV8775" s="203"/>
      <c r="AW8775" s="75"/>
      <c r="AX8775" s="75"/>
      <c r="AY8775" s="94"/>
      <c r="AZ8775" s="75"/>
      <c r="BA8775" s="75"/>
    </row>
    <row r="8776" spans="48:53">
      <c r="AV8776" s="203"/>
      <c r="AW8776" s="75"/>
      <c r="AX8776" s="75"/>
      <c r="AY8776" s="94"/>
      <c r="AZ8776" s="75"/>
      <c r="BA8776" s="75"/>
    </row>
    <row r="8777" spans="48:53">
      <c r="AV8777" s="203"/>
      <c r="AW8777" s="75"/>
      <c r="AX8777" s="75"/>
      <c r="AY8777" s="94"/>
      <c r="AZ8777" s="75"/>
      <c r="BA8777" s="75"/>
    </row>
    <row r="8778" spans="48:53">
      <c r="AV8778" s="203"/>
      <c r="AW8778" s="75"/>
      <c r="AX8778" s="75"/>
      <c r="AY8778" s="94"/>
      <c r="AZ8778" s="75"/>
      <c r="BA8778" s="75"/>
    </row>
    <row r="8779" spans="48:53">
      <c r="AV8779" s="203"/>
      <c r="AW8779" s="75"/>
      <c r="AX8779" s="75"/>
      <c r="AY8779" s="94"/>
      <c r="AZ8779" s="75"/>
      <c r="BA8779" s="75"/>
    </row>
    <row r="8780" spans="48:53">
      <c r="AV8780" s="203"/>
      <c r="AW8780" s="75"/>
      <c r="AX8780" s="75"/>
      <c r="AY8780" s="94"/>
      <c r="AZ8780" s="75"/>
      <c r="BA8780" s="75"/>
    </row>
    <row r="8781" spans="48:53">
      <c r="AV8781" s="203"/>
      <c r="AW8781" s="75"/>
      <c r="AX8781" s="75"/>
      <c r="AY8781" s="94"/>
      <c r="AZ8781" s="75"/>
      <c r="BA8781" s="75"/>
    </row>
    <row r="8782" spans="48:53">
      <c r="AV8782" s="203"/>
      <c r="AW8782" s="75"/>
      <c r="AX8782" s="75"/>
      <c r="AY8782" s="94"/>
      <c r="AZ8782" s="75"/>
      <c r="BA8782" s="75"/>
    </row>
    <row r="8783" spans="48:53">
      <c r="AV8783" s="203"/>
      <c r="AW8783" s="75"/>
      <c r="AX8783" s="75"/>
      <c r="AY8783" s="94"/>
      <c r="AZ8783" s="75"/>
      <c r="BA8783" s="75"/>
    </row>
    <row r="8784" spans="48:53">
      <c r="AV8784" s="203"/>
      <c r="AW8784" s="75"/>
      <c r="AX8784" s="75"/>
      <c r="AY8784" s="94"/>
      <c r="AZ8784" s="75"/>
      <c r="BA8784" s="75"/>
    </row>
    <row r="8785" spans="48:53">
      <c r="AV8785" s="203"/>
      <c r="AW8785" s="75"/>
      <c r="AX8785" s="75"/>
      <c r="AY8785" s="94"/>
      <c r="AZ8785" s="75"/>
      <c r="BA8785" s="75"/>
    </row>
    <row r="8786" spans="48:53">
      <c r="AV8786" s="203"/>
      <c r="AW8786" s="75"/>
      <c r="AX8786" s="75"/>
      <c r="AY8786" s="94"/>
      <c r="AZ8786" s="75"/>
      <c r="BA8786" s="75"/>
    </row>
    <row r="8787" spans="48:53">
      <c r="AV8787" s="203"/>
      <c r="AW8787" s="75"/>
      <c r="AX8787" s="75"/>
      <c r="AY8787" s="94"/>
      <c r="AZ8787" s="75"/>
      <c r="BA8787" s="75"/>
    </row>
    <row r="8788" spans="48:53">
      <c r="AV8788" s="203"/>
      <c r="AW8788" s="75"/>
      <c r="AX8788" s="75"/>
      <c r="AY8788" s="94"/>
      <c r="AZ8788" s="75"/>
      <c r="BA8788" s="75"/>
    </row>
    <row r="8789" spans="48:53">
      <c r="AV8789" s="203"/>
      <c r="AW8789" s="75"/>
      <c r="AX8789" s="75"/>
      <c r="AY8789" s="94"/>
      <c r="AZ8789" s="75"/>
      <c r="BA8789" s="75"/>
    </row>
    <row r="8790" spans="48:53">
      <c r="AV8790" s="203"/>
      <c r="AW8790" s="75"/>
      <c r="AX8790" s="75"/>
      <c r="AY8790" s="94"/>
      <c r="AZ8790" s="75"/>
      <c r="BA8790" s="75"/>
    </row>
    <row r="8791" spans="48:53">
      <c r="AV8791" s="203"/>
      <c r="AW8791" s="75"/>
      <c r="AX8791" s="75"/>
      <c r="AY8791" s="94"/>
      <c r="AZ8791" s="75"/>
      <c r="BA8791" s="75"/>
    </row>
    <row r="8792" spans="48:53">
      <c r="AV8792" s="203"/>
      <c r="AW8792" s="75"/>
      <c r="AX8792" s="75"/>
      <c r="AY8792" s="94"/>
      <c r="AZ8792" s="75"/>
      <c r="BA8792" s="75"/>
    </row>
    <row r="8793" spans="48:53">
      <c r="AV8793" s="203"/>
      <c r="AW8793" s="75"/>
      <c r="AX8793" s="75"/>
      <c r="AY8793" s="94"/>
      <c r="AZ8793" s="75"/>
      <c r="BA8793" s="75"/>
    </row>
    <row r="8794" spans="48:53">
      <c r="AV8794" s="203"/>
      <c r="AW8794" s="75"/>
      <c r="AX8794" s="75"/>
      <c r="AY8794" s="94"/>
      <c r="AZ8794" s="75"/>
      <c r="BA8794" s="75"/>
    </row>
    <row r="8795" spans="48:53">
      <c r="AV8795" s="203"/>
      <c r="AW8795" s="75"/>
      <c r="AX8795" s="75"/>
      <c r="AY8795" s="94"/>
      <c r="AZ8795" s="75"/>
      <c r="BA8795" s="75"/>
    </row>
    <row r="8796" spans="48:53">
      <c r="AV8796" s="203"/>
      <c r="AW8796" s="75"/>
      <c r="AX8796" s="75"/>
      <c r="AY8796" s="94"/>
      <c r="AZ8796" s="75"/>
      <c r="BA8796" s="75"/>
    </row>
    <row r="8797" spans="48:53">
      <c r="AV8797" s="203"/>
      <c r="AW8797" s="75"/>
      <c r="AX8797" s="75"/>
      <c r="AY8797" s="94"/>
      <c r="AZ8797" s="75"/>
      <c r="BA8797" s="75"/>
    </row>
    <row r="8798" spans="48:53">
      <c r="AV8798" s="203"/>
      <c r="AW8798" s="75"/>
      <c r="AX8798" s="75"/>
      <c r="AY8798" s="94"/>
      <c r="AZ8798" s="75"/>
      <c r="BA8798" s="75"/>
    </row>
    <row r="8799" spans="48:53">
      <c r="AV8799" s="203"/>
      <c r="AW8799" s="75"/>
      <c r="AX8799" s="75"/>
      <c r="AY8799" s="94"/>
      <c r="AZ8799" s="75"/>
      <c r="BA8799" s="75"/>
    </row>
    <row r="8800" spans="48:53">
      <c r="AV8800" s="203"/>
      <c r="AW8800" s="75"/>
      <c r="AX8800" s="75"/>
      <c r="AY8800" s="94"/>
      <c r="AZ8800" s="75"/>
      <c r="BA8800" s="75"/>
    </row>
    <row r="8801" spans="48:53">
      <c r="AV8801" s="203"/>
      <c r="AW8801" s="75"/>
      <c r="AX8801" s="75"/>
      <c r="AY8801" s="94"/>
      <c r="AZ8801" s="75"/>
      <c r="BA8801" s="75"/>
    </row>
    <row r="8802" spans="48:53">
      <c r="AV8802" s="203"/>
      <c r="AW8802" s="75"/>
      <c r="AX8802" s="75"/>
      <c r="AY8802" s="94"/>
      <c r="AZ8802" s="75"/>
      <c r="BA8802" s="75"/>
    </row>
    <row r="8803" spans="48:53">
      <c r="AV8803" s="203"/>
      <c r="AW8803" s="75"/>
      <c r="AX8803" s="75"/>
      <c r="AY8803" s="94"/>
      <c r="AZ8803" s="75"/>
      <c r="BA8803" s="75"/>
    </row>
    <row r="8804" spans="48:53">
      <c r="AV8804" s="203"/>
      <c r="AW8804" s="75"/>
      <c r="AX8804" s="75"/>
      <c r="AY8804" s="94"/>
      <c r="AZ8804" s="75"/>
      <c r="BA8804" s="75"/>
    </row>
    <row r="8805" spans="48:53">
      <c r="AV8805" s="203"/>
      <c r="AW8805" s="75"/>
      <c r="AX8805" s="75"/>
      <c r="AY8805" s="94"/>
      <c r="AZ8805" s="75"/>
      <c r="BA8805" s="75"/>
    </row>
    <row r="8806" spans="48:53">
      <c r="AV8806" s="203"/>
      <c r="AW8806" s="75"/>
      <c r="AX8806" s="75"/>
      <c r="AY8806" s="94"/>
      <c r="AZ8806" s="75"/>
      <c r="BA8806" s="75"/>
    </row>
    <row r="8807" spans="48:53">
      <c r="AV8807" s="203"/>
      <c r="AW8807" s="75"/>
      <c r="AX8807" s="75"/>
      <c r="AY8807" s="94"/>
      <c r="AZ8807" s="75"/>
      <c r="BA8807" s="75"/>
    </row>
    <row r="8808" spans="48:53">
      <c r="AV8808" s="203"/>
      <c r="AW8808" s="75"/>
      <c r="AX8808" s="75"/>
      <c r="AY8808" s="94"/>
      <c r="AZ8808" s="75"/>
      <c r="BA8808" s="75"/>
    </row>
    <row r="8809" spans="48:53">
      <c r="AV8809" s="203"/>
      <c r="AW8809" s="75"/>
      <c r="AX8809" s="75"/>
      <c r="AY8809" s="94"/>
      <c r="AZ8809" s="75"/>
      <c r="BA8809" s="75"/>
    </row>
    <row r="8810" spans="48:53">
      <c r="AV8810" s="203"/>
      <c r="AW8810" s="75"/>
      <c r="AX8810" s="75"/>
      <c r="AY8810" s="94"/>
      <c r="AZ8810" s="75"/>
      <c r="BA8810" s="75"/>
    </row>
    <row r="8811" spans="48:53">
      <c r="AV8811" s="203"/>
      <c r="AW8811" s="75"/>
      <c r="AX8811" s="75"/>
      <c r="AY8811" s="94"/>
      <c r="AZ8811" s="75"/>
      <c r="BA8811" s="75"/>
    </row>
    <row r="8812" spans="48:53">
      <c r="AV8812" s="203"/>
      <c r="AW8812" s="75"/>
      <c r="AX8812" s="75"/>
      <c r="AY8812" s="94"/>
      <c r="AZ8812" s="75"/>
      <c r="BA8812" s="75"/>
    </row>
    <row r="8813" spans="48:53">
      <c r="AV8813" s="203"/>
      <c r="AW8813" s="75"/>
      <c r="AX8813" s="75"/>
      <c r="AY8813" s="94"/>
      <c r="AZ8813" s="75"/>
      <c r="BA8813" s="75"/>
    </row>
    <row r="8814" spans="48:53">
      <c r="AV8814" s="203"/>
      <c r="AW8814" s="75"/>
      <c r="AX8814" s="75"/>
      <c r="AY8814" s="94"/>
      <c r="AZ8814" s="75"/>
      <c r="BA8814" s="75"/>
    </row>
    <row r="8815" spans="48:53">
      <c r="AV8815" s="203"/>
      <c r="AW8815" s="75"/>
      <c r="AX8815" s="75"/>
      <c r="AY8815" s="94"/>
      <c r="AZ8815" s="75"/>
      <c r="BA8815" s="75"/>
    </row>
    <row r="8816" spans="48:53">
      <c r="AV8816" s="203"/>
      <c r="AW8816" s="75"/>
      <c r="AX8816" s="75"/>
      <c r="AY8816" s="94"/>
      <c r="AZ8816" s="75"/>
      <c r="BA8816" s="75"/>
    </row>
    <row r="8817" spans="48:53">
      <c r="AV8817" s="203"/>
      <c r="AW8817" s="75"/>
      <c r="AX8817" s="75"/>
      <c r="AY8817" s="94"/>
      <c r="AZ8817" s="75"/>
      <c r="BA8817" s="75"/>
    </row>
    <row r="8818" spans="48:53">
      <c r="AV8818" s="203"/>
      <c r="AW8818" s="75"/>
      <c r="AX8818" s="75"/>
      <c r="AY8818" s="94"/>
      <c r="AZ8818" s="75"/>
      <c r="BA8818" s="75"/>
    </row>
    <row r="8819" spans="48:53">
      <c r="AV8819" s="203"/>
      <c r="AW8819" s="75"/>
      <c r="AX8819" s="75"/>
      <c r="AY8819" s="94"/>
      <c r="AZ8819" s="75"/>
      <c r="BA8819" s="75"/>
    </row>
    <row r="8820" spans="48:53">
      <c r="AV8820" s="203"/>
      <c r="AW8820" s="75"/>
      <c r="AX8820" s="75"/>
      <c r="AY8820" s="94"/>
      <c r="AZ8820" s="75"/>
      <c r="BA8820" s="75"/>
    </row>
    <row r="8821" spans="48:53">
      <c r="AV8821" s="203"/>
      <c r="AW8821" s="75"/>
      <c r="AX8821" s="75"/>
      <c r="AY8821" s="94"/>
      <c r="AZ8821" s="75"/>
      <c r="BA8821" s="75"/>
    </row>
    <row r="8822" spans="48:53">
      <c r="AV8822" s="203"/>
      <c r="AW8822" s="75"/>
      <c r="AX8822" s="75"/>
      <c r="AY8822" s="94"/>
      <c r="AZ8822" s="75"/>
      <c r="BA8822" s="75"/>
    </row>
    <row r="8823" spans="48:53">
      <c r="AV8823" s="203"/>
      <c r="AW8823" s="75"/>
      <c r="AX8823" s="75"/>
      <c r="AY8823" s="94"/>
      <c r="AZ8823" s="75"/>
      <c r="BA8823" s="75"/>
    </row>
    <row r="8824" spans="48:53">
      <c r="AV8824" s="203"/>
      <c r="AW8824" s="75"/>
      <c r="AX8824" s="75"/>
      <c r="AY8824" s="94"/>
      <c r="AZ8824" s="75"/>
      <c r="BA8824" s="75"/>
    </row>
    <row r="8825" spans="48:53">
      <c r="AV8825" s="203"/>
      <c r="AW8825" s="75"/>
      <c r="AX8825" s="75"/>
      <c r="AY8825" s="94"/>
      <c r="AZ8825" s="75"/>
      <c r="BA8825" s="75"/>
    </row>
    <row r="8826" spans="48:53">
      <c r="AV8826" s="203"/>
      <c r="AW8826" s="75"/>
      <c r="AX8826" s="75"/>
      <c r="AY8826" s="94"/>
      <c r="AZ8826" s="75"/>
      <c r="BA8826" s="75"/>
    </row>
    <row r="8827" spans="48:53">
      <c r="AV8827" s="203"/>
      <c r="AW8827" s="75"/>
      <c r="AX8827" s="75"/>
      <c r="AY8827" s="94"/>
      <c r="AZ8827" s="75"/>
      <c r="BA8827" s="75"/>
    </row>
    <row r="8828" spans="48:53">
      <c r="AV8828" s="203"/>
      <c r="AW8828" s="75"/>
      <c r="AX8828" s="75"/>
      <c r="AY8828" s="94"/>
      <c r="AZ8828" s="75"/>
      <c r="BA8828" s="75"/>
    </row>
    <row r="8829" spans="48:53">
      <c r="AV8829" s="203"/>
      <c r="AW8829" s="75"/>
      <c r="AX8829" s="75"/>
      <c r="AY8829" s="94"/>
      <c r="AZ8829" s="75"/>
      <c r="BA8829" s="75"/>
    </row>
    <row r="8830" spans="48:53">
      <c r="AV8830" s="203"/>
      <c r="AW8830" s="75"/>
      <c r="AX8830" s="75"/>
      <c r="AY8830" s="94"/>
      <c r="AZ8830" s="75"/>
      <c r="BA8830" s="75"/>
    </row>
    <row r="8831" spans="48:53">
      <c r="AV8831" s="203"/>
      <c r="AW8831" s="75"/>
      <c r="AX8831" s="75"/>
      <c r="AY8831" s="94"/>
      <c r="AZ8831" s="75"/>
      <c r="BA8831" s="75"/>
    </row>
    <row r="8832" spans="48:53">
      <c r="AV8832" s="203"/>
      <c r="AW8832" s="75"/>
      <c r="AX8832" s="75"/>
      <c r="AY8832" s="94"/>
      <c r="AZ8832" s="75"/>
      <c r="BA8832" s="75"/>
    </row>
    <row r="8833" spans="48:53">
      <c r="AV8833" s="203"/>
      <c r="AW8833" s="75"/>
      <c r="AX8833" s="75"/>
      <c r="AY8833" s="94"/>
      <c r="AZ8833" s="75"/>
      <c r="BA8833" s="75"/>
    </row>
    <row r="8834" spans="48:53">
      <c r="AV8834" s="203"/>
      <c r="AW8834" s="75"/>
      <c r="AX8834" s="75"/>
      <c r="AY8834" s="94"/>
      <c r="AZ8834" s="75"/>
      <c r="BA8834" s="75"/>
    </row>
    <row r="8835" spans="48:53">
      <c r="AV8835" s="203"/>
      <c r="AW8835" s="75"/>
      <c r="AX8835" s="75"/>
      <c r="AY8835" s="94"/>
      <c r="AZ8835" s="75"/>
      <c r="BA8835" s="75"/>
    </row>
    <row r="8836" spans="48:53">
      <c r="AV8836" s="203"/>
      <c r="AW8836" s="75"/>
      <c r="AX8836" s="75"/>
      <c r="AY8836" s="94"/>
      <c r="AZ8836" s="75"/>
      <c r="BA8836" s="75"/>
    </row>
    <row r="8837" spans="48:53">
      <c r="AV8837" s="203"/>
      <c r="AW8837" s="75"/>
      <c r="AX8837" s="75"/>
      <c r="AY8837" s="94"/>
      <c r="AZ8837" s="75"/>
      <c r="BA8837" s="75"/>
    </row>
    <row r="8838" spans="48:53">
      <c r="AV8838" s="203"/>
      <c r="AW8838" s="75"/>
      <c r="AX8838" s="75"/>
      <c r="AY8838" s="94"/>
      <c r="AZ8838" s="75"/>
      <c r="BA8838" s="75"/>
    </row>
    <row r="8839" spans="48:53">
      <c r="AV8839" s="203"/>
      <c r="AW8839" s="75"/>
      <c r="AX8839" s="75"/>
      <c r="AY8839" s="94"/>
      <c r="AZ8839" s="75"/>
      <c r="BA8839" s="75"/>
    </row>
    <row r="8840" spans="48:53">
      <c r="AV8840" s="203"/>
      <c r="AW8840" s="75"/>
      <c r="AX8840" s="75"/>
      <c r="AY8840" s="94"/>
      <c r="AZ8840" s="75"/>
      <c r="BA8840" s="75"/>
    </row>
    <row r="8841" spans="48:53">
      <c r="AV8841" s="203"/>
      <c r="AW8841" s="75"/>
      <c r="AX8841" s="75"/>
      <c r="AY8841" s="94"/>
      <c r="AZ8841" s="75"/>
      <c r="BA8841" s="75"/>
    </row>
    <row r="8842" spans="48:53">
      <c r="AV8842" s="203"/>
      <c r="AW8842" s="75"/>
      <c r="AX8842" s="75"/>
      <c r="AY8842" s="94"/>
      <c r="AZ8842" s="75"/>
      <c r="BA8842" s="75"/>
    </row>
    <row r="8843" spans="48:53">
      <c r="AV8843" s="203"/>
      <c r="AW8843" s="75"/>
      <c r="AX8843" s="75"/>
      <c r="AY8843" s="94"/>
      <c r="AZ8843" s="75"/>
      <c r="BA8843" s="75"/>
    </row>
    <row r="8844" spans="48:53">
      <c r="AV8844" s="203"/>
      <c r="AW8844" s="75"/>
      <c r="AX8844" s="75"/>
      <c r="AY8844" s="94"/>
      <c r="AZ8844" s="75"/>
      <c r="BA8844" s="75"/>
    </row>
    <row r="8845" spans="48:53">
      <c r="AV8845" s="203"/>
      <c r="AW8845" s="75"/>
      <c r="AX8845" s="75"/>
      <c r="AY8845" s="94"/>
      <c r="AZ8845" s="75"/>
      <c r="BA8845" s="75"/>
    </row>
    <row r="8846" spans="48:53">
      <c r="AV8846" s="203"/>
      <c r="AW8846" s="75"/>
      <c r="AX8846" s="75"/>
      <c r="AY8846" s="94"/>
      <c r="AZ8846" s="75"/>
      <c r="BA8846" s="75"/>
    </row>
    <row r="8847" spans="48:53">
      <c r="AV8847" s="203"/>
      <c r="AW8847" s="75"/>
      <c r="AX8847" s="75"/>
      <c r="AY8847" s="94"/>
      <c r="AZ8847" s="75"/>
      <c r="BA8847" s="75"/>
    </row>
    <row r="8848" spans="48:53">
      <c r="AV8848" s="203"/>
      <c r="AW8848" s="75"/>
      <c r="AX8848" s="75"/>
      <c r="AY8848" s="94"/>
      <c r="AZ8848" s="75"/>
      <c r="BA8848" s="75"/>
    </row>
    <row r="8849" spans="48:53">
      <c r="AV8849" s="203"/>
      <c r="AW8849" s="75"/>
      <c r="AX8849" s="75"/>
      <c r="AY8849" s="94"/>
      <c r="AZ8849" s="75"/>
      <c r="BA8849" s="75"/>
    </row>
    <row r="8850" spans="48:53">
      <c r="AV8850" s="203"/>
      <c r="AW8850" s="75"/>
      <c r="AX8850" s="75"/>
      <c r="AY8850" s="94"/>
      <c r="AZ8850" s="75"/>
      <c r="BA8850" s="75"/>
    </row>
    <row r="8851" spans="48:53">
      <c r="AV8851" s="203"/>
      <c r="AW8851" s="75"/>
      <c r="AX8851" s="75"/>
      <c r="AY8851" s="94"/>
      <c r="AZ8851" s="75"/>
      <c r="BA8851" s="75"/>
    </row>
    <row r="8852" spans="48:53">
      <c r="AV8852" s="203"/>
      <c r="AW8852" s="75"/>
      <c r="AX8852" s="75"/>
      <c r="AY8852" s="94"/>
      <c r="AZ8852" s="75"/>
      <c r="BA8852" s="75"/>
    </row>
    <row r="8853" spans="48:53">
      <c r="AV8853" s="203"/>
      <c r="AW8853" s="75"/>
      <c r="AX8853" s="75"/>
      <c r="AY8853" s="94"/>
      <c r="AZ8853" s="75"/>
      <c r="BA8853" s="75"/>
    </row>
    <row r="8854" spans="48:53">
      <c r="AV8854" s="203"/>
      <c r="AW8854" s="75"/>
      <c r="AX8854" s="75"/>
      <c r="AY8854" s="94"/>
      <c r="AZ8854" s="75"/>
      <c r="BA8854" s="75"/>
    </row>
    <row r="8855" spans="48:53">
      <c r="AV8855" s="203"/>
      <c r="AW8855" s="75"/>
      <c r="AX8855" s="75"/>
      <c r="AY8855" s="94"/>
      <c r="AZ8855" s="75"/>
      <c r="BA8855" s="75"/>
    </row>
    <row r="8856" spans="48:53">
      <c r="AV8856" s="203"/>
      <c r="AW8856" s="75"/>
      <c r="AX8856" s="75"/>
      <c r="AY8856" s="94"/>
      <c r="AZ8856" s="75"/>
      <c r="BA8856" s="75"/>
    </row>
    <row r="8857" spans="48:53">
      <c r="AV8857" s="203"/>
      <c r="AW8857" s="75"/>
      <c r="AX8857" s="75"/>
      <c r="AY8857" s="94"/>
      <c r="AZ8857" s="75"/>
      <c r="BA8857" s="75"/>
    </row>
    <row r="8858" spans="48:53">
      <c r="AV8858" s="203"/>
      <c r="AW8858" s="75"/>
      <c r="AX8858" s="75"/>
      <c r="AY8858" s="94"/>
      <c r="AZ8858" s="75"/>
      <c r="BA8858" s="75"/>
    </row>
    <row r="8859" spans="48:53">
      <c r="AV8859" s="203"/>
      <c r="AW8859" s="75"/>
      <c r="AX8859" s="75"/>
      <c r="AY8859" s="94"/>
      <c r="AZ8859" s="75"/>
      <c r="BA8859" s="75"/>
    </row>
    <row r="8860" spans="48:53">
      <c r="AV8860" s="203"/>
      <c r="AW8860" s="75"/>
      <c r="AX8860" s="75"/>
      <c r="AY8860" s="94"/>
      <c r="AZ8860" s="75"/>
      <c r="BA8860" s="75"/>
    </row>
    <row r="8861" spans="48:53">
      <c r="AV8861" s="203"/>
      <c r="AW8861" s="75"/>
      <c r="AX8861" s="75"/>
      <c r="AY8861" s="94"/>
      <c r="AZ8861" s="75"/>
      <c r="BA8861" s="75"/>
    </row>
    <row r="8862" spans="48:53">
      <c r="AV8862" s="203"/>
      <c r="AW8862" s="75"/>
      <c r="AX8862" s="75"/>
      <c r="AY8862" s="94"/>
      <c r="AZ8862" s="75"/>
      <c r="BA8862" s="75"/>
    </row>
    <row r="8863" spans="48:53">
      <c r="AV8863" s="203"/>
      <c r="AW8863" s="75"/>
      <c r="AX8863" s="75"/>
      <c r="AY8863" s="94"/>
      <c r="AZ8863" s="75"/>
      <c r="BA8863" s="75"/>
    </row>
    <row r="8864" spans="48:53">
      <c r="AV8864" s="203"/>
      <c r="AW8864" s="75"/>
      <c r="AX8864" s="75"/>
      <c r="AY8864" s="94"/>
      <c r="AZ8864" s="75"/>
      <c r="BA8864" s="75"/>
    </row>
    <row r="8865" spans="48:53">
      <c r="AV8865" s="203"/>
      <c r="AW8865" s="75"/>
      <c r="AX8865" s="75"/>
      <c r="AY8865" s="94"/>
      <c r="AZ8865" s="75"/>
      <c r="BA8865" s="75"/>
    </row>
    <row r="8866" spans="48:53">
      <c r="AV8866" s="203"/>
      <c r="AW8866" s="75"/>
      <c r="AX8866" s="75"/>
      <c r="AY8866" s="94"/>
      <c r="AZ8866" s="75"/>
      <c r="BA8866" s="75"/>
    </row>
    <row r="8867" spans="48:53">
      <c r="AV8867" s="203"/>
      <c r="AW8867" s="75"/>
      <c r="AX8867" s="75"/>
      <c r="AY8867" s="94"/>
      <c r="AZ8867" s="75"/>
      <c r="BA8867" s="75"/>
    </row>
    <row r="8868" spans="48:53">
      <c r="AV8868" s="203"/>
      <c r="AW8868" s="75"/>
      <c r="AX8868" s="75"/>
      <c r="AY8868" s="94"/>
      <c r="AZ8868" s="75"/>
      <c r="BA8868" s="75"/>
    </row>
    <row r="8869" spans="48:53">
      <c r="AV8869" s="203"/>
      <c r="AW8869" s="75"/>
      <c r="AX8869" s="75"/>
      <c r="AY8869" s="94"/>
      <c r="AZ8869" s="75"/>
      <c r="BA8869" s="75"/>
    </row>
    <row r="8870" spans="48:53">
      <c r="AV8870" s="203"/>
      <c r="AW8870" s="75"/>
      <c r="AX8870" s="75"/>
      <c r="AY8870" s="94"/>
      <c r="AZ8870" s="75"/>
      <c r="BA8870" s="75"/>
    </row>
    <row r="8871" spans="48:53">
      <c r="AV8871" s="203"/>
      <c r="AW8871" s="75"/>
      <c r="AX8871" s="75"/>
      <c r="AY8871" s="94"/>
      <c r="AZ8871" s="75"/>
      <c r="BA8871" s="75"/>
    </row>
    <row r="8872" spans="48:53">
      <c r="AV8872" s="203"/>
      <c r="AW8872" s="75"/>
      <c r="AX8872" s="75"/>
      <c r="AY8872" s="94"/>
      <c r="AZ8872" s="75"/>
      <c r="BA8872" s="75"/>
    </row>
    <row r="8873" spans="48:53">
      <c r="AV8873" s="203"/>
      <c r="AW8873" s="75"/>
      <c r="AX8873" s="75"/>
      <c r="AY8873" s="94"/>
      <c r="AZ8873" s="75"/>
      <c r="BA8873" s="75"/>
    </row>
    <row r="8874" spans="48:53">
      <c r="AV8874" s="203"/>
      <c r="AW8874" s="75"/>
      <c r="AX8874" s="75"/>
      <c r="AY8874" s="94"/>
      <c r="AZ8874" s="75"/>
      <c r="BA8874" s="75"/>
    </row>
    <row r="8875" spans="48:53">
      <c r="AV8875" s="203"/>
      <c r="AW8875" s="75"/>
      <c r="AX8875" s="75"/>
      <c r="AY8875" s="94"/>
      <c r="AZ8875" s="75"/>
      <c r="BA8875" s="75"/>
    </row>
    <row r="8876" spans="48:53">
      <c r="AV8876" s="203"/>
      <c r="AW8876" s="75"/>
      <c r="AX8876" s="75"/>
      <c r="AY8876" s="94"/>
      <c r="AZ8876" s="75"/>
      <c r="BA8876" s="75"/>
    </row>
    <row r="8877" spans="48:53">
      <c r="AV8877" s="203"/>
      <c r="AW8877" s="75"/>
      <c r="AX8877" s="75"/>
      <c r="AY8877" s="94"/>
      <c r="AZ8877" s="75"/>
      <c r="BA8877" s="75"/>
    </row>
    <row r="8878" spans="48:53">
      <c r="AV8878" s="203"/>
      <c r="AW8878" s="75"/>
      <c r="AX8878" s="75"/>
      <c r="AY8878" s="94"/>
      <c r="AZ8878" s="75"/>
      <c r="BA8878" s="75"/>
    </row>
    <row r="8879" spans="48:53">
      <c r="AV8879" s="203"/>
      <c r="AW8879" s="75"/>
      <c r="AX8879" s="75"/>
      <c r="AY8879" s="94"/>
      <c r="AZ8879" s="75"/>
      <c r="BA8879" s="75"/>
    </row>
    <row r="8880" spans="48:53">
      <c r="AV8880" s="203"/>
      <c r="AW8880" s="75"/>
      <c r="AX8880" s="75"/>
      <c r="AY8880" s="94"/>
      <c r="AZ8880" s="75"/>
      <c r="BA8880" s="75"/>
    </row>
    <row r="8881" spans="48:53">
      <c r="AV8881" s="203"/>
      <c r="AW8881" s="75"/>
      <c r="AX8881" s="75"/>
      <c r="AY8881" s="94"/>
      <c r="AZ8881" s="75"/>
      <c r="BA8881" s="75"/>
    </row>
    <row r="8882" spans="48:53">
      <c r="AV8882" s="203"/>
      <c r="AW8882" s="75"/>
      <c r="AX8882" s="75"/>
      <c r="AY8882" s="94"/>
      <c r="AZ8882" s="75"/>
      <c r="BA8882" s="75"/>
    </row>
    <row r="8883" spans="48:53">
      <c r="AV8883" s="203"/>
      <c r="AW8883" s="75"/>
      <c r="AX8883" s="75"/>
      <c r="AY8883" s="94"/>
      <c r="AZ8883" s="75"/>
      <c r="BA8883" s="75"/>
    </row>
    <row r="8884" spans="48:53">
      <c r="AV8884" s="203"/>
      <c r="AW8884" s="75"/>
      <c r="AX8884" s="75"/>
      <c r="AY8884" s="94"/>
      <c r="AZ8884" s="75"/>
      <c r="BA8884" s="75"/>
    </row>
    <row r="8885" spans="48:53">
      <c r="AV8885" s="203"/>
      <c r="AW8885" s="75"/>
      <c r="AX8885" s="75"/>
      <c r="AY8885" s="94"/>
      <c r="AZ8885" s="75"/>
      <c r="BA8885" s="75"/>
    </row>
    <row r="8886" spans="48:53">
      <c r="AV8886" s="203"/>
      <c r="AW8886" s="75"/>
      <c r="AX8886" s="75"/>
      <c r="AY8886" s="94"/>
      <c r="AZ8886" s="75"/>
      <c r="BA8886" s="75"/>
    </row>
    <row r="8887" spans="48:53">
      <c r="AV8887" s="203"/>
      <c r="AW8887" s="75"/>
      <c r="AX8887" s="75"/>
      <c r="AY8887" s="94"/>
      <c r="AZ8887" s="75"/>
      <c r="BA8887" s="75"/>
    </row>
    <row r="8888" spans="48:53">
      <c r="AV8888" s="203"/>
      <c r="AW8888" s="75"/>
      <c r="AX8888" s="75"/>
      <c r="AY8888" s="94"/>
      <c r="AZ8888" s="75"/>
      <c r="BA8888" s="75"/>
    </row>
    <row r="8889" spans="48:53">
      <c r="AV8889" s="203"/>
      <c r="AW8889" s="75"/>
      <c r="AX8889" s="75"/>
      <c r="AY8889" s="94"/>
      <c r="AZ8889" s="75"/>
      <c r="BA8889" s="75"/>
    </row>
    <row r="8890" spans="48:53">
      <c r="AV8890" s="203"/>
      <c r="AW8890" s="75"/>
      <c r="AX8890" s="75"/>
      <c r="AY8890" s="94"/>
      <c r="AZ8890" s="75"/>
      <c r="BA8890" s="75"/>
    </row>
    <row r="8891" spans="48:53">
      <c r="AV8891" s="203"/>
      <c r="AW8891" s="75"/>
      <c r="AX8891" s="75"/>
      <c r="AY8891" s="94"/>
      <c r="AZ8891" s="75"/>
      <c r="BA8891" s="75"/>
    </row>
    <row r="8892" spans="48:53">
      <c r="AV8892" s="203"/>
      <c r="AW8892" s="75"/>
      <c r="AX8892" s="75"/>
      <c r="AY8892" s="94"/>
      <c r="AZ8892" s="75"/>
      <c r="BA8892" s="75"/>
    </row>
    <row r="8893" spans="48:53">
      <c r="AV8893" s="203"/>
      <c r="AW8893" s="75"/>
      <c r="AX8893" s="75"/>
      <c r="AY8893" s="94"/>
      <c r="AZ8893" s="75"/>
      <c r="BA8893" s="75"/>
    </row>
    <row r="8894" spans="48:53">
      <c r="AV8894" s="203"/>
      <c r="AW8894" s="75"/>
      <c r="AX8894" s="75"/>
      <c r="AY8894" s="94"/>
      <c r="AZ8894" s="75"/>
      <c r="BA8894" s="75"/>
    </row>
    <row r="8895" spans="48:53">
      <c r="AV8895" s="203"/>
      <c r="AW8895" s="75"/>
      <c r="AX8895" s="75"/>
      <c r="AY8895" s="94"/>
      <c r="AZ8895" s="75"/>
      <c r="BA8895" s="75"/>
    </row>
    <row r="8896" spans="48:53">
      <c r="AV8896" s="203"/>
      <c r="AW8896" s="75"/>
      <c r="AX8896" s="75"/>
      <c r="AY8896" s="94"/>
      <c r="AZ8896" s="75"/>
      <c r="BA8896" s="75"/>
    </row>
    <row r="8897" spans="48:53">
      <c r="AV8897" s="203"/>
      <c r="AW8897" s="75"/>
      <c r="AX8897" s="75"/>
      <c r="AY8897" s="94"/>
      <c r="AZ8897" s="75"/>
      <c r="BA8897" s="75"/>
    </row>
    <row r="8898" spans="48:53">
      <c r="AV8898" s="203"/>
      <c r="AW8898" s="75"/>
      <c r="AX8898" s="75"/>
      <c r="AY8898" s="94"/>
      <c r="AZ8898" s="75"/>
      <c r="BA8898" s="75"/>
    </row>
    <row r="8899" spans="48:53">
      <c r="AV8899" s="203"/>
      <c r="AW8899" s="75"/>
      <c r="AX8899" s="75"/>
      <c r="AY8899" s="94"/>
      <c r="AZ8899" s="75"/>
      <c r="BA8899" s="75"/>
    </row>
    <row r="8900" spans="48:53">
      <c r="AV8900" s="203"/>
      <c r="AW8900" s="75"/>
      <c r="AX8900" s="75"/>
      <c r="AY8900" s="94"/>
      <c r="AZ8900" s="75"/>
      <c r="BA8900" s="75"/>
    </row>
    <row r="8901" spans="48:53">
      <c r="AV8901" s="203"/>
      <c r="AW8901" s="75"/>
      <c r="AX8901" s="75"/>
      <c r="AY8901" s="94"/>
      <c r="AZ8901" s="75"/>
      <c r="BA8901" s="75"/>
    </row>
    <row r="8902" spans="48:53">
      <c r="AV8902" s="203"/>
      <c r="AW8902" s="75"/>
      <c r="AX8902" s="75"/>
      <c r="AY8902" s="94"/>
      <c r="AZ8902" s="75"/>
      <c r="BA8902" s="75"/>
    </row>
    <row r="8903" spans="48:53">
      <c r="AV8903" s="203"/>
      <c r="AW8903" s="75"/>
      <c r="AX8903" s="75"/>
      <c r="AY8903" s="94"/>
      <c r="AZ8903" s="75"/>
      <c r="BA8903" s="75"/>
    </row>
    <row r="8904" spans="48:53">
      <c r="AV8904" s="203"/>
      <c r="AW8904" s="75"/>
      <c r="AX8904" s="75"/>
      <c r="AY8904" s="94"/>
      <c r="AZ8904" s="75"/>
      <c r="BA8904" s="75"/>
    </row>
    <row r="8905" spans="48:53">
      <c r="AV8905" s="203"/>
      <c r="AW8905" s="75"/>
      <c r="AX8905" s="75"/>
      <c r="AY8905" s="94"/>
      <c r="AZ8905" s="75"/>
      <c r="BA8905" s="75"/>
    </row>
    <row r="8906" spans="48:53">
      <c r="AV8906" s="203"/>
      <c r="AW8906" s="75"/>
      <c r="AX8906" s="75"/>
      <c r="AY8906" s="94"/>
      <c r="AZ8906" s="75"/>
      <c r="BA8906" s="75"/>
    </row>
    <row r="8907" spans="48:53">
      <c r="AV8907" s="203"/>
      <c r="AW8907" s="75"/>
      <c r="AX8907" s="75"/>
      <c r="AY8907" s="94"/>
      <c r="AZ8907" s="75"/>
      <c r="BA8907" s="75"/>
    </row>
    <row r="8908" spans="48:53">
      <c r="AV8908" s="203"/>
      <c r="AW8908" s="75"/>
      <c r="AX8908" s="75"/>
      <c r="AY8908" s="94"/>
      <c r="AZ8908" s="75"/>
      <c r="BA8908" s="75"/>
    </row>
    <row r="8909" spans="48:53">
      <c r="AV8909" s="203"/>
      <c r="AW8909" s="75"/>
      <c r="AX8909" s="75"/>
      <c r="AY8909" s="94"/>
      <c r="AZ8909" s="75"/>
      <c r="BA8909" s="75"/>
    </row>
    <row r="8910" spans="48:53">
      <c r="AV8910" s="203"/>
      <c r="AW8910" s="75"/>
      <c r="AX8910" s="75"/>
      <c r="AY8910" s="94"/>
      <c r="AZ8910" s="75"/>
      <c r="BA8910" s="75"/>
    </row>
    <row r="8911" spans="48:53">
      <c r="AV8911" s="203"/>
      <c r="AW8911" s="75"/>
      <c r="AX8911" s="75"/>
      <c r="AY8911" s="94"/>
      <c r="AZ8911" s="75"/>
      <c r="BA8911" s="75"/>
    </row>
    <row r="8912" spans="48:53">
      <c r="AV8912" s="203"/>
      <c r="AW8912" s="75"/>
      <c r="AX8912" s="75"/>
      <c r="AY8912" s="94"/>
      <c r="AZ8912" s="75"/>
      <c r="BA8912" s="75"/>
    </row>
    <row r="8913" spans="48:53">
      <c r="AV8913" s="203"/>
      <c r="AW8913" s="75"/>
      <c r="AX8913" s="75"/>
      <c r="AY8913" s="94"/>
      <c r="AZ8913" s="75"/>
      <c r="BA8913" s="75"/>
    </row>
    <row r="8914" spans="48:53">
      <c r="AV8914" s="203"/>
      <c r="AW8914" s="75"/>
      <c r="AX8914" s="75"/>
      <c r="AY8914" s="94"/>
      <c r="AZ8914" s="75"/>
      <c r="BA8914" s="75"/>
    </row>
    <row r="8915" spans="48:53">
      <c r="AV8915" s="203"/>
      <c r="AW8915" s="75"/>
      <c r="AX8915" s="75"/>
      <c r="AY8915" s="94"/>
      <c r="AZ8915" s="75"/>
      <c r="BA8915" s="75"/>
    </row>
    <row r="8916" spans="48:53">
      <c r="AV8916" s="203"/>
      <c r="AW8916" s="75"/>
      <c r="AX8916" s="75"/>
      <c r="AY8916" s="94"/>
      <c r="AZ8916" s="75"/>
      <c r="BA8916" s="75"/>
    </row>
    <row r="8917" spans="48:53">
      <c r="AV8917" s="203"/>
      <c r="AW8917" s="75"/>
      <c r="AX8917" s="75"/>
      <c r="AY8917" s="94"/>
      <c r="AZ8917" s="75"/>
      <c r="BA8917" s="75"/>
    </row>
    <row r="8918" spans="48:53">
      <c r="AV8918" s="203"/>
      <c r="AW8918" s="75"/>
      <c r="AX8918" s="75"/>
      <c r="AY8918" s="94"/>
      <c r="AZ8918" s="75"/>
      <c r="BA8918" s="75"/>
    </row>
    <row r="8919" spans="48:53">
      <c r="AV8919" s="203"/>
      <c r="AW8919" s="75"/>
      <c r="AX8919" s="75"/>
      <c r="AY8919" s="94"/>
      <c r="AZ8919" s="75"/>
      <c r="BA8919" s="75"/>
    </row>
    <row r="8920" spans="48:53">
      <c r="AV8920" s="203"/>
      <c r="AW8920" s="75"/>
      <c r="AX8920" s="75"/>
      <c r="AY8920" s="94"/>
      <c r="AZ8920" s="75"/>
      <c r="BA8920" s="75"/>
    </row>
    <row r="8921" spans="48:53">
      <c r="AV8921" s="203"/>
      <c r="AW8921" s="75"/>
      <c r="AX8921" s="75"/>
      <c r="AY8921" s="94"/>
      <c r="AZ8921" s="75"/>
      <c r="BA8921" s="75"/>
    </row>
    <row r="8922" spans="48:53">
      <c r="AV8922" s="203"/>
      <c r="AW8922" s="75"/>
      <c r="AX8922" s="75"/>
      <c r="AY8922" s="94"/>
      <c r="AZ8922" s="75"/>
      <c r="BA8922" s="75"/>
    </row>
    <row r="8923" spans="48:53">
      <c r="AV8923" s="203"/>
      <c r="AW8923" s="75"/>
      <c r="AX8923" s="75"/>
      <c r="AY8923" s="94"/>
      <c r="AZ8923" s="75"/>
      <c r="BA8923" s="75"/>
    </row>
    <row r="8924" spans="48:53">
      <c r="AV8924" s="203"/>
      <c r="AW8924" s="75"/>
      <c r="AX8924" s="75"/>
      <c r="AY8924" s="94"/>
      <c r="AZ8924" s="75"/>
      <c r="BA8924" s="75"/>
    </row>
    <row r="8925" spans="48:53">
      <c r="AV8925" s="203"/>
      <c r="AW8925" s="75"/>
      <c r="AX8925" s="75"/>
      <c r="AY8925" s="94"/>
      <c r="AZ8925" s="75"/>
      <c r="BA8925" s="75"/>
    </row>
    <row r="8926" spans="48:53">
      <c r="AV8926" s="203"/>
      <c r="AW8926" s="75"/>
      <c r="AX8926" s="75"/>
      <c r="AY8926" s="94"/>
      <c r="AZ8926" s="75"/>
      <c r="BA8926" s="75"/>
    </row>
    <row r="8927" spans="48:53">
      <c r="AV8927" s="203"/>
      <c r="AW8927" s="75"/>
      <c r="AX8927" s="75"/>
      <c r="AY8927" s="94"/>
      <c r="AZ8927" s="75"/>
      <c r="BA8927" s="75"/>
    </row>
    <row r="8928" spans="48:53">
      <c r="AV8928" s="203"/>
      <c r="AW8928" s="75"/>
      <c r="AX8928" s="75"/>
      <c r="AY8928" s="94"/>
      <c r="AZ8928" s="75"/>
      <c r="BA8928" s="75"/>
    </row>
    <row r="8929" spans="48:53">
      <c r="AV8929" s="203"/>
      <c r="AW8929" s="75"/>
      <c r="AX8929" s="75"/>
      <c r="AY8929" s="94"/>
      <c r="AZ8929" s="75"/>
      <c r="BA8929" s="75"/>
    </row>
    <row r="8930" spans="48:53">
      <c r="AV8930" s="203"/>
      <c r="AW8930" s="75"/>
      <c r="AX8930" s="75"/>
      <c r="AY8930" s="94"/>
      <c r="AZ8930" s="75"/>
      <c r="BA8930" s="75"/>
    </row>
    <row r="8931" spans="48:53">
      <c r="AV8931" s="203"/>
      <c r="AW8931" s="75"/>
      <c r="AX8931" s="75"/>
      <c r="AY8931" s="94"/>
      <c r="AZ8931" s="75"/>
      <c r="BA8931" s="75"/>
    </row>
    <row r="8932" spans="48:53">
      <c r="AV8932" s="203"/>
      <c r="AW8932" s="75"/>
      <c r="AX8932" s="75"/>
      <c r="AY8932" s="94"/>
      <c r="AZ8932" s="75"/>
      <c r="BA8932" s="75"/>
    </row>
    <row r="8933" spans="48:53">
      <c r="AV8933" s="203"/>
      <c r="AW8933" s="75"/>
      <c r="AX8933" s="75"/>
      <c r="AY8933" s="94"/>
      <c r="AZ8933" s="75"/>
      <c r="BA8933" s="75"/>
    </row>
    <row r="8934" spans="48:53">
      <c r="AV8934" s="203"/>
      <c r="AW8934" s="75"/>
      <c r="AX8934" s="75"/>
      <c r="AY8934" s="94"/>
      <c r="AZ8934" s="75"/>
      <c r="BA8934" s="75"/>
    </row>
    <row r="8935" spans="48:53">
      <c r="AV8935" s="203"/>
      <c r="AW8935" s="75"/>
      <c r="AX8935" s="75"/>
      <c r="AY8935" s="94"/>
      <c r="AZ8935" s="75"/>
      <c r="BA8935" s="75"/>
    </row>
    <row r="8936" spans="48:53">
      <c r="AV8936" s="203"/>
      <c r="AW8936" s="75"/>
      <c r="AX8936" s="75"/>
      <c r="AY8936" s="94"/>
      <c r="AZ8936" s="75"/>
      <c r="BA8936" s="75"/>
    </row>
    <row r="8937" spans="48:53">
      <c r="AV8937" s="203"/>
      <c r="AW8937" s="75"/>
      <c r="AX8937" s="75"/>
      <c r="AY8937" s="94"/>
      <c r="AZ8937" s="75"/>
      <c r="BA8937" s="75"/>
    </row>
    <row r="8938" spans="48:53">
      <c r="AV8938" s="203"/>
      <c r="AW8938" s="75"/>
      <c r="AX8938" s="75"/>
      <c r="AY8938" s="94"/>
      <c r="AZ8938" s="75"/>
      <c r="BA8938" s="75"/>
    </row>
    <row r="8939" spans="48:53">
      <c r="AV8939" s="203"/>
      <c r="AW8939" s="75"/>
      <c r="AX8939" s="75"/>
      <c r="AY8939" s="94"/>
      <c r="AZ8939" s="75"/>
      <c r="BA8939" s="75"/>
    </row>
    <row r="8940" spans="48:53">
      <c r="AV8940" s="203"/>
      <c r="AW8940" s="75"/>
      <c r="AX8940" s="75"/>
      <c r="AY8940" s="94"/>
      <c r="AZ8940" s="75"/>
      <c r="BA8940" s="75"/>
    </row>
    <row r="8941" spans="48:53">
      <c r="AV8941" s="203"/>
      <c r="AW8941" s="75"/>
      <c r="AX8941" s="75"/>
      <c r="AY8941" s="94"/>
      <c r="AZ8941" s="75"/>
      <c r="BA8941" s="75"/>
    </row>
    <row r="8942" spans="48:53">
      <c r="AV8942" s="203"/>
      <c r="AW8942" s="75"/>
      <c r="AX8942" s="75"/>
      <c r="AY8942" s="94"/>
      <c r="AZ8942" s="75"/>
      <c r="BA8942" s="75"/>
    </row>
    <row r="8943" spans="48:53">
      <c r="AV8943" s="203"/>
      <c r="AW8943" s="75"/>
      <c r="AX8943" s="75"/>
      <c r="AY8943" s="94"/>
      <c r="AZ8943" s="75"/>
      <c r="BA8943" s="75"/>
    </row>
    <row r="8944" spans="48:53">
      <c r="AV8944" s="203"/>
      <c r="AW8944" s="75"/>
      <c r="AX8944" s="75"/>
      <c r="AY8944" s="94"/>
      <c r="AZ8944" s="75"/>
      <c r="BA8944" s="75"/>
    </row>
    <row r="8945" spans="48:53">
      <c r="AV8945" s="203"/>
      <c r="AW8945" s="75"/>
      <c r="AX8945" s="75"/>
      <c r="AY8945" s="94"/>
      <c r="AZ8945" s="75"/>
      <c r="BA8945" s="75"/>
    </row>
    <row r="8946" spans="48:53">
      <c r="AV8946" s="203"/>
      <c r="AW8946" s="75"/>
      <c r="AX8946" s="75"/>
      <c r="AY8946" s="94"/>
      <c r="AZ8946" s="75"/>
      <c r="BA8946" s="75"/>
    </row>
    <row r="8947" spans="48:53">
      <c r="AV8947" s="203"/>
      <c r="AW8947" s="75"/>
      <c r="AX8947" s="75"/>
      <c r="AY8947" s="94"/>
      <c r="AZ8947" s="75"/>
      <c r="BA8947" s="75"/>
    </row>
    <row r="8948" spans="48:53">
      <c r="AV8948" s="203"/>
      <c r="AW8948" s="75"/>
      <c r="AX8948" s="75"/>
      <c r="AY8948" s="94"/>
      <c r="AZ8948" s="75"/>
      <c r="BA8948" s="75"/>
    </row>
    <row r="8949" spans="48:53">
      <c r="AV8949" s="203"/>
      <c r="AW8949" s="75"/>
      <c r="AX8949" s="75"/>
      <c r="AY8949" s="94"/>
      <c r="AZ8949" s="75"/>
      <c r="BA8949" s="75"/>
    </row>
    <row r="8950" spans="48:53">
      <c r="AV8950" s="203"/>
      <c r="AW8950" s="75"/>
      <c r="AX8950" s="75"/>
      <c r="AY8950" s="94"/>
      <c r="AZ8950" s="75"/>
      <c r="BA8950" s="75"/>
    </row>
    <row r="8951" spans="48:53">
      <c r="AV8951" s="203"/>
      <c r="AW8951" s="75"/>
      <c r="AX8951" s="75"/>
      <c r="AY8951" s="94"/>
      <c r="AZ8951" s="75"/>
      <c r="BA8951" s="75"/>
    </row>
    <row r="8952" spans="48:53">
      <c r="AV8952" s="203"/>
      <c r="AW8952" s="75"/>
      <c r="AX8952" s="75"/>
      <c r="AY8952" s="94"/>
      <c r="AZ8952" s="75"/>
      <c r="BA8952" s="75"/>
    </row>
    <row r="8953" spans="48:53">
      <c r="AV8953" s="203"/>
      <c r="AW8953" s="75"/>
      <c r="AX8953" s="75"/>
      <c r="AY8953" s="94"/>
      <c r="AZ8953" s="75"/>
      <c r="BA8953" s="75"/>
    </row>
    <row r="8954" spans="48:53">
      <c r="AV8954" s="203"/>
      <c r="AW8954" s="75"/>
      <c r="AX8954" s="75"/>
      <c r="AY8954" s="94"/>
      <c r="AZ8954" s="75"/>
      <c r="BA8954" s="75"/>
    </row>
    <row r="8955" spans="48:53">
      <c r="AV8955" s="203"/>
      <c r="AW8955" s="75"/>
      <c r="AX8955" s="75"/>
      <c r="AY8955" s="94"/>
      <c r="AZ8955" s="75"/>
      <c r="BA8955" s="75"/>
    </row>
    <row r="8956" spans="48:53">
      <c r="AV8956" s="203"/>
      <c r="AW8956" s="75"/>
      <c r="AX8956" s="75"/>
      <c r="AY8956" s="94"/>
      <c r="AZ8956" s="75"/>
      <c r="BA8956" s="75"/>
    </row>
    <row r="8957" spans="48:53">
      <c r="AV8957" s="203"/>
      <c r="AW8957" s="75"/>
      <c r="AX8957" s="75"/>
      <c r="AY8957" s="94"/>
      <c r="AZ8957" s="75"/>
      <c r="BA8957" s="75"/>
    </row>
    <row r="8958" spans="48:53">
      <c r="AV8958" s="203"/>
      <c r="AW8958" s="75"/>
      <c r="AX8958" s="75"/>
      <c r="AY8958" s="94"/>
      <c r="AZ8958" s="75"/>
      <c r="BA8958" s="75"/>
    </row>
    <row r="8959" spans="48:53">
      <c r="AV8959" s="203"/>
      <c r="AW8959" s="75"/>
      <c r="AX8959" s="75"/>
      <c r="AY8959" s="94"/>
      <c r="AZ8959" s="75"/>
      <c r="BA8959" s="75"/>
    </row>
    <row r="8960" spans="48:53">
      <c r="AV8960" s="203"/>
      <c r="AW8960" s="75"/>
      <c r="AX8960" s="75"/>
      <c r="AY8960" s="94"/>
      <c r="AZ8960" s="75"/>
      <c r="BA8960" s="75"/>
    </row>
    <row r="8961" spans="48:53">
      <c r="AV8961" s="203"/>
      <c r="AW8961" s="75"/>
      <c r="AX8961" s="75"/>
      <c r="AY8961" s="94"/>
      <c r="AZ8961" s="75"/>
      <c r="BA8961" s="75"/>
    </row>
    <row r="8962" spans="48:53">
      <c r="AV8962" s="203"/>
      <c r="AW8962" s="75"/>
      <c r="AX8962" s="75"/>
      <c r="AY8962" s="94"/>
      <c r="AZ8962" s="75"/>
      <c r="BA8962" s="75"/>
    </row>
    <row r="8963" spans="48:53">
      <c r="AV8963" s="203"/>
      <c r="AW8963" s="75"/>
      <c r="AX8963" s="75"/>
      <c r="AY8963" s="94"/>
      <c r="AZ8963" s="75"/>
      <c r="BA8963" s="75"/>
    </row>
    <row r="8964" spans="48:53">
      <c r="AV8964" s="203"/>
      <c r="AW8964" s="75"/>
      <c r="AX8964" s="75"/>
      <c r="AY8964" s="94"/>
      <c r="AZ8964" s="75"/>
      <c r="BA8964" s="75"/>
    </row>
    <row r="8965" spans="48:53">
      <c r="AV8965" s="203"/>
      <c r="AW8965" s="75"/>
      <c r="AX8965" s="75"/>
      <c r="AY8965" s="94"/>
      <c r="AZ8965" s="75"/>
      <c r="BA8965" s="75"/>
    </row>
    <row r="8966" spans="48:53">
      <c r="AV8966" s="203"/>
      <c r="AW8966" s="75"/>
      <c r="AX8966" s="75"/>
      <c r="AY8966" s="94"/>
      <c r="AZ8966" s="75"/>
      <c r="BA8966" s="75"/>
    </row>
    <row r="8967" spans="48:53">
      <c r="AV8967" s="203"/>
      <c r="AW8967" s="75"/>
      <c r="AX8967" s="75"/>
      <c r="AY8967" s="94"/>
      <c r="AZ8967" s="75"/>
      <c r="BA8967" s="75"/>
    </row>
    <row r="8968" spans="48:53">
      <c r="AV8968" s="203"/>
      <c r="AW8968" s="75"/>
      <c r="AX8968" s="75"/>
      <c r="AY8968" s="94"/>
      <c r="AZ8968" s="75"/>
      <c r="BA8968" s="75"/>
    </row>
    <row r="8969" spans="48:53">
      <c r="AV8969" s="203"/>
      <c r="AW8969" s="75"/>
      <c r="AX8969" s="75"/>
      <c r="AY8969" s="94"/>
      <c r="AZ8969" s="75"/>
      <c r="BA8969" s="75"/>
    </row>
    <row r="8970" spans="48:53">
      <c r="AV8970" s="203"/>
      <c r="AW8970" s="75"/>
      <c r="AX8970" s="75"/>
      <c r="AY8970" s="94"/>
      <c r="AZ8970" s="75"/>
      <c r="BA8970" s="75"/>
    </row>
    <row r="8971" spans="48:53">
      <c r="AV8971" s="203"/>
      <c r="AW8971" s="75"/>
      <c r="AX8971" s="75"/>
      <c r="AY8971" s="94"/>
      <c r="AZ8971" s="75"/>
      <c r="BA8971" s="75"/>
    </row>
    <row r="8972" spans="48:53">
      <c r="AV8972" s="203"/>
      <c r="AW8972" s="75"/>
      <c r="AX8972" s="75"/>
      <c r="AY8972" s="94"/>
      <c r="AZ8972" s="75"/>
      <c r="BA8972" s="75"/>
    </row>
    <row r="8973" spans="48:53">
      <c r="AV8973" s="203"/>
      <c r="AW8973" s="75"/>
      <c r="AX8973" s="75"/>
      <c r="AY8973" s="94"/>
      <c r="AZ8973" s="75"/>
      <c r="BA8973" s="75"/>
    </row>
    <row r="8974" spans="48:53">
      <c r="AV8974" s="203"/>
      <c r="AW8974" s="75"/>
      <c r="AX8974" s="75"/>
      <c r="AY8974" s="94"/>
      <c r="AZ8974" s="75"/>
      <c r="BA8974" s="75"/>
    </row>
    <row r="8975" spans="48:53">
      <c r="AV8975" s="203"/>
      <c r="AW8975" s="75"/>
      <c r="AX8975" s="75"/>
      <c r="AY8975" s="94"/>
      <c r="AZ8975" s="75"/>
      <c r="BA8975" s="75"/>
    </row>
    <row r="8976" spans="48:53">
      <c r="AV8976" s="203"/>
      <c r="AW8976" s="75"/>
      <c r="AX8976" s="75"/>
      <c r="AY8976" s="94"/>
      <c r="AZ8976" s="75"/>
      <c r="BA8976" s="75"/>
    </row>
    <row r="8977" spans="48:53">
      <c r="AV8977" s="203"/>
      <c r="AW8977" s="75"/>
      <c r="AX8977" s="75"/>
      <c r="AY8977" s="94"/>
      <c r="AZ8977" s="75"/>
      <c r="BA8977" s="75"/>
    </row>
    <row r="8978" spans="48:53">
      <c r="AV8978" s="203"/>
      <c r="AW8978" s="75"/>
      <c r="AX8978" s="75"/>
      <c r="AY8978" s="94"/>
      <c r="AZ8978" s="75"/>
      <c r="BA8978" s="75"/>
    </row>
    <row r="8979" spans="48:53">
      <c r="AV8979" s="203"/>
      <c r="AW8979" s="75"/>
      <c r="AX8979" s="75"/>
      <c r="AY8979" s="94"/>
      <c r="AZ8979" s="75"/>
      <c r="BA8979" s="75"/>
    </row>
    <row r="8980" spans="48:53">
      <c r="AV8980" s="203"/>
      <c r="AW8980" s="75"/>
      <c r="AX8980" s="75"/>
      <c r="AY8980" s="94"/>
      <c r="AZ8980" s="75"/>
      <c r="BA8980" s="75"/>
    </row>
    <row r="8981" spans="48:53">
      <c r="AV8981" s="203"/>
      <c r="AW8981" s="75"/>
      <c r="AX8981" s="75"/>
      <c r="AY8981" s="94"/>
      <c r="AZ8981" s="75"/>
      <c r="BA8981" s="75"/>
    </row>
    <row r="8982" spans="48:53">
      <c r="AV8982" s="203"/>
      <c r="AW8982" s="75"/>
      <c r="AX8982" s="75"/>
      <c r="AY8982" s="94"/>
      <c r="AZ8982" s="75"/>
      <c r="BA8982" s="75"/>
    </row>
    <row r="8983" spans="48:53">
      <c r="AV8983" s="203"/>
      <c r="AW8983" s="75"/>
      <c r="AX8983" s="75"/>
      <c r="AY8983" s="94"/>
      <c r="AZ8983" s="75"/>
      <c r="BA8983" s="75"/>
    </row>
    <row r="8984" spans="48:53">
      <c r="AV8984" s="203"/>
      <c r="AW8984" s="75"/>
      <c r="AX8984" s="75"/>
      <c r="AY8984" s="94"/>
      <c r="AZ8984" s="75"/>
      <c r="BA8984" s="75"/>
    </row>
    <row r="8985" spans="48:53">
      <c r="AV8985" s="203"/>
      <c r="AW8985" s="75"/>
      <c r="AX8985" s="75"/>
      <c r="AY8985" s="94"/>
      <c r="AZ8985" s="75"/>
      <c r="BA8985" s="75"/>
    </row>
    <row r="8986" spans="48:53">
      <c r="AV8986" s="203"/>
      <c r="AW8986" s="75"/>
      <c r="AX8986" s="75"/>
      <c r="AY8986" s="94"/>
      <c r="AZ8986" s="75"/>
      <c r="BA8986" s="75"/>
    </row>
    <row r="8987" spans="48:53">
      <c r="AV8987" s="203"/>
      <c r="AW8987" s="75"/>
      <c r="AX8987" s="75"/>
      <c r="AY8987" s="94"/>
      <c r="AZ8987" s="75"/>
      <c r="BA8987" s="75"/>
    </row>
    <row r="8988" spans="48:53">
      <c r="AV8988" s="203"/>
      <c r="AW8988" s="75"/>
      <c r="AX8988" s="75"/>
      <c r="AY8988" s="94"/>
      <c r="AZ8988" s="75"/>
      <c r="BA8988" s="75"/>
    </row>
    <row r="8989" spans="48:53">
      <c r="AV8989" s="203"/>
      <c r="AW8989" s="75"/>
      <c r="AX8989" s="75"/>
      <c r="AY8989" s="94"/>
      <c r="AZ8989" s="75"/>
      <c r="BA8989" s="75"/>
    </row>
    <row r="8990" spans="48:53">
      <c r="AV8990" s="203"/>
      <c r="AW8990" s="75"/>
      <c r="AX8990" s="75"/>
      <c r="AY8990" s="94"/>
      <c r="AZ8990" s="75"/>
      <c r="BA8990" s="75"/>
    </row>
    <row r="8991" spans="48:53">
      <c r="AV8991" s="203"/>
      <c r="AW8991" s="75"/>
      <c r="AX8991" s="75"/>
      <c r="AY8991" s="94"/>
      <c r="AZ8991" s="75"/>
      <c r="BA8991" s="75"/>
    </row>
    <row r="8992" spans="48:53">
      <c r="AV8992" s="203"/>
      <c r="AW8992" s="75"/>
      <c r="AX8992" s="75"/>
      <c r="AY8992" s="94"/>
      <c r="AZ8992" s="75"/>
      <c r="BA8992" s="75"/>
    </row>
    <row r="8993" spans="48:53">
      <c r="AV8993" s="203"/>
      <c r="AW8993" s="75"/>
      <c r="AX8993" s="75"/>
      <c r="AY8993" s="94"/>
      <c r="AZ8993" s="75"/>
      <c r="BA8993" s="75"/>
    </row>
    <row r="8994" spans="48:53">
      <c r="AV8994" s="203"/>
      <c r="AW8994" s="75"/>
      <c r="AX8994" s="75"/>
      <c r="AY8994" s="94"/>
      <c r="AZ8994" s="75"/>
      <c r="BA8994" s="75"/>
    </row>
    <row r="8995" spans="48:53">
      <c r="AV8995" s="203"/>
      <c r="AW8995" s="75"/>
      <c r="AX8995" s="75"/>
      <c r="AY8995" s="94"/>
      <c r="AZ8995" s="75"/>
      <c r="BA8995" s="75"/>
    </row>
    <row r="8996" spans="48:53">
      <c r="AV8996" s="203"/>
      <c r="AW8996" s="75"/>
      <c r="AX8996" s="75"/>
      <c r="AY8996" s="94"/>
      <c r="AZ8996" s="75"/>
      <c r="BA8996" s="75"/>
    </row>
    <row r="8997" spans="48:53">
      <c r="AV8997" s="203"/>
      <c r="AW8997" s="75"/>
      <c r="AX8997" s="75"/>
      <c r="AY8997" s="94"/>
      <c r="AZ8997" s="75"/>
      <c r="BA8997" s="75"/>
    </row>
    <row r="8998" spans="48:53">
      <c r="AV8998" s="203"/>
      <c r="AW8998" s="75"/>
      <c r="AX8998" s="75"/>
      <c r="AY8998" s="94"/>
      <c r="AZ8998" s="75"/>
      <c r="BA8998" s="75"/>
    </row>
    <row r="8999" spans="48:53">
      <c r="AV8999" s="203"/>
      <c r="AW8999" s="75"/>
      <c r="AX8999" s="75"/>
      <c r="AY8999" s="94"/>
      <c r="AZ8999" s="75"/>
      <c r="BA8999" s="75"/>
    </row>
    <row r="9000" spans="48:53">
      <c r="AV9000" s="203"/>
      <c r="AW9000" s="75"/>
      <c r="AX9000" s="75"/>
      <c r="AY9000" s="94"/>
      <c r="AZ9000" s="75"/>
      <c r="BA9000" s="75"/>
    </row>
    <row r="9001" spans="48:53">
      <c r="AV9001" s="203"/>
      <c r="AW9001" s="75"/>
      <c r="AX9001" s="75"/>
      <c r="AY9001" s="94"/>
      <c r="AZ9001" s="75"/>
      <c r="BA9001" s="75"/>
    </row>
    <row r="9002" spans="48:53">
      <c r="AV9002" s="203"/>
      <c r="AW9002" s="75"/>
      <c r="AX9002" s="75"/>
      <c r="AY9002" s="94"/>
      <c r="AZ9002" s="75"/>
      <c r="BA9002" s="75"/>
    </row>
    <row r="9003" spans="48:53">
      <c r="AV9003" s="203"/>
      <c r="AW9003" s="75"/>
      <c r="AX9003" s="75"/>
      <c r="AY9003" s="94"/>
      <c r="AZ9003" s="75"/>
      <c r="BA9003" s="75"/>
    </row>
    <row r="9004" spans="48:53">
      <c r="AV9004" s="203"/>
      <c r="AW9004" s="75"/>
      <c r="AX9004" s="75"/>
      <c r="AY9004" s="94"/>
      <c r="AZ9004" s="75"/>
      <c r="BA9004" s="75"/>
    </row>
    <row r="9005" spans="48:53">
      <c r="AV9005" s="203"/>
      <c r="AW9005" s="75"/>
      <c r="AX9005" s="75"/>
      <c r="AY9005" s="94"/>
      <c r="AZ9005" s="75"/>
      <c r="BA9005" s="75"/>
    </row>
    <row r="9006" spans="48:53">
      <c r="AV9006" s="203"/>
      <c r="AW9006" s="75"/>
      <c r="AX9006" s="75"/>
      <c r="AY9006" s="94"/>
      <c r="AZ9006" s="75"/>
      <c r="BA9006" s="75"/>
    </row>
    <row r="9007" spans="48:53">
      <c r="AV9007" s="203"/>
      <c r="AW9007" s="75"/>
      <c r="AX9007" s="75"/>
      <c r="AY9007" s="94"/>
      <c r="AZ9007" s="75"/>
      <c r="BA9007" s="75"/>
    </row>
    <row r="9008" spans="48:53">
      <c r="AV9008" s="203"/>
      <c r="AW9008" s="75"/>
      <c r="AX9008" s="75"/>
      <c r="AY9008" s="94"/>
      <c r="AZ9008" s="75"/>
      <c r="BA9008" s="75"/>
    </row>
    <row r="9009" spans="48:53">
      <c r="AV9009" s="203"/>
      <c r="AW9009" s="75"/>
      <c r="AX9009" s="75"/>
      <c r="AY9009" s="94"/>
      <c r="AZ9009" s="75"/>
      <c r="BA9009" s="75"/>
    </row>
    <row r="9010" spans="48:53">
      <c r="AV9010" s="203"/>
      <c r="AW9010" s="75"/>
      <c r="AX9010" s="75"/>
      <c r="AY9010" s="94"/>
      <c r="AZ9010" s="75"/>
      <c r="BA9010" s="75"/>
    </row>
    <row r="9011" spans="48:53">
      <c r="AV9011" s="203"/>
      <c r="AW9011" s="75"/>
      <c r="AX9011" s="75"/>
      <c r="AY9011" s="94"/>
      <c r="AZ9011" s="75"/>
      <c r="BA9011" s="75"/>
    </row>
    <row r="9012" spans="48:53">
      <c r="AV9012" s="203"/>
      <c r="AW9012" s="75"/>
      <c r="AX9012" s="75"/>
      <c r="AY9012" s="94"/>
      <c r="AZ9012" s="75"/>
      <c r="BA9012" s="75"/>
    </row>
    <row r="9013" spans="48:53">
      <c r="AV9013" s="203"/>
      <c r="AW9013" s="75"/>
      <c r="AX9013" s="75"/>
      <c r="AY9013" s="94"/>
      <c r="AZ9013" s="75"/>
      <c r="BA9013" s="75"/>
    </row>
    <row r="9014" spans="48:53">
      <c r="AV9014" s="203"/>
      <c r="AW9014" s="75"/>
      <c r="AX9014" s="75"/>
      <c r="AY9014" s="94"/>
      <c r="AZ9014" s="75"/>
      <c r="BA9014" s="75"/>
    </row>
    <row r="9015" spans="48:53">
      <c r="AV9015" s="203"/>
      <c r="AW9015" s="75"/>
      <c r="AX9015" s="75"/>
      <c r="AY9015" s="94"/>
      <c r="AZ9015" s="75"/>
      <c r="BA9015" s="75"/>
    </row>
    <row r="9016" spans="48:53">
      <c r="AV9016" s="203"/>
      <c r="AW9016" s="75"/>
      <c r="AX9016" s="75"/>
      <c r="AY9016" s="94"/>
      <c r="AZ9016" s="75"/>
      <c r="BA9016" s="75"/>
    </row>
    <row r="9017" spans="48:53">
      <c r="AV9017" s="203"/>
      <c r="AW9017" s="75"/>
      <c r="AX9017" s="75"/>
      <c r="AY9017" s="94"/>
      <c r="AZ9017" s="75"/>
      <c r="BA9017" s="75"/>
    </row>
    <row r="9018" spans="48:53">
      <c r="AV9018" s="203"/>
      <c r="AW9018" s="75"/>
      <c r="AX9018" s="75"/>
      <c r="AY9018" s="94"/>
      <c r="AZ9018" s="75"/>
      <c r="BA9018" s="75"/>
    </row>
    <row r="9019" spans="48:53">
      <c r="AV9019" s="203"/>
      <c r="AW9019" s="75"/>
      <c r="AX9019" s="75"/>
      <c r="AY9019" s="94"/>
      <c r="AZ9019" s="75"/>
      <c r="BA9019" s="75"/>
    </row>
    <row r="9020" spans="48:53">
      <c r="AV9020" s="203"/>
      <c r="AW9020" s="75"/>
      <c r="AX9020" s="75"/>
      <c r="AY9020" s="94"/>
      <c r="AZ9020" s="75"/>
      <c r="BA9020" s="75"/>
    </row>
    <row r="9021" spans="48:53">
      <c r="AV9021" s="203"/>
      <c r="AW9021" s="75"/>
      <c r="AX9021" s="75"/>
      <c r="AY9021" s="94"/>
      <c r="AZ9021" s="75"/>
      <c r="BA9021" s="75"/>
    </row>
    <row r="9022" spans="48:53">
      <c r="AV9022" s="203"/>
      <c r="AW9022" s="75"/>
      <c r="AX9022" s="75"/>
      <c r="AY9022" s="94"/>
      <c r="AZ9022" s="75"/>
      <c r="BA9022" s="75"/>
    </row>
    <row r="9023" spans="48:53">
      <c r="AV9023" s="203"/>
      <c r="AW9023" s="75"/>
      <c r="AX9023" s="75"/>
      <c r="AY9023" s="94"/>
      <c r="AZ9023" s="75"/>
      <c r="BA9023" s="75"/>
    </row>
    <row r="9024" spans="48:53">
      <c r="AV9024" s="203"/>
      <c r="AW9024" s="75"/>
      <c r="AX9024" s="75"/>
      <c r="AY9024" s="94"/>
      <c r="AZ9024" s="75"/>
      <c r="BA9024" s="75"/>
    </row>
    <row r="9025" spans="48:53">
      <c r="AV9025" s="203"/>
      <c r="AW9025" s="75"/>
      <c r="AX9025" s="75"/>
      <c r="AY9025" s="94"/>
      <c r="AZ9025" s="75"/>
      <c r="BA9025" s="75"/>
    </row>
    <row r="9026" spans="48:53">
      <c r="AV9026" s="203"/>
      <c r="AW9026" s="75"/>
      <c r="AX9026" s="75"/>
      <c r="AY9026" s="94"/>
      <c r="AZ9026" s="75"/>
      <c r="BA9026" s="75"/>
    </row>
    <row r="9027" spans="48:53">
      <c r="AV9027" s="203"/>
      <c r="AW9027" s="75"/>
      <c r="AX9027" s="75"/>
      <c r="AY9027" s="94"/>
      <c r="AZ9027" s="75"/>
      <c r="BA9027" s="75"/>
    </row>
    <row r="9028" spans="48:53">
      <c r="AV9028" s="203"/>
      <c r="AW9028" s="75"/>
      <c r="AX9028" s="75"/>
      <c r="AY9028" s="94"/>
      <c r="AZ9028" s="75"/>
      <c r="BA9028" s="75"/>
    </row>
    <row r="9029" spans="48:53">
      <c r="AV9029" s="203"/>
      <c r="AW9029" s="75"/>
      <c r="AX9029" s="75"/>
      <c r="AY9029" s="94"/>
      <c r="AZ9029" s="75"/>
      <c r="BA9029" s="75"/>
    </row>
    <row r="9030" spans="48:53">
      <c r="AV9030" s="203"/>
      <c r="AW9030" s="75"/>
      <c r="AX9030" s="75"/>
      <c r="AY9030" s="94"/>
      <c r="AZ9030" s="75"/>
      <c r="BA9030" s="75"/>
    </row>
    <row r="9031" spans="48:53">
      <c r="AV9031" s="203"/>
      <c r="AW9031" s="75"/>
      <c r="AX9031" s="75"/>
      <c r="AY9031" s="94"/>
      <c r="AZ9031" s="75"/>
      <c r="BA9031" s="75"/>
    </row>
    <row r="9032" spans="48:53">
      <c r="AV9032" s="203"/>
      <c r="AW9032" s="75"/>
      <c r="AX9032" s="75"/>
      <c r="AY9032" s="94"/>
      <c r="AZ9032" s="75"/>
      <c r="BA9032" s="75"/>
    </row>
    <row r="9033" spans="48:53">
      <c r="AV9033" s="203"/>
      <c r="AW9033" s="75"/>
      <c r="AX9033" s="75"/>
      <c r="AY9033" s="94"/>
      <c r="AZ9033" s="75"/>
      <c r="BA9033" s="75"/>
    </row>
    <row r="9034" spans="48:53">
      <c r="AV9034" s="203"/>
      <c r="AW9034" s="75"/>
      <c r="AX9034" s="75"/>
      <c r="AY9034" s="94"/>
      <c r="AZ9034" s="75"/>
      <c r="BA9034" s="75"/>
    </row>
    <row r="9035" spans="48:53">
      <c r="AV9035" s="203"/>
      <c r="AW9035" s="75"/>
      <c r="AX9035" s="75"/>
      <c r="AY9035" s="94"/>
      <c r="AZ9035" s="75"/>
      <c r="BA9035" s="75"/>
    </row>
    <row r="9036" spans="48:53">
      <c r="AV9036" s="203"/>
      <c r="AW9036" s="75"/>
      <c r="AX9036" s="75"/>
      <c r="AY9036" s="94"/>
      <c r="AZ9036" s="75"/>
      <c r="BA9036" s="75"/>
    </row>
    <row r="9037" spans="48:53">
      <c r="AV9037" s="203"/>
      <c r="AW9037" s="75"/>
      <c r="AX9037" s="75"/>
      <c r="AY9037" s="94"/>
      <c r="AZ9037" s="75"/>
      <c r="BA9037" s="75"/>
    </row>
    <row r="9038" spans="48:53">
      <c r="AV9038" s="203"/>
      <c r="AW9038" s="75"/>
      <c r="AX9038" s="75"/>
      <c r="AY9038" s="94"/>
      <c r="AZ9038" s="75"/>
      <c r="BA9038" s="75"/>
    </row>
    <row r="9039" spans="48:53">
      <c r="AV9039" s="203"/>
      <c r="AW9039" s="75"/>
      <c r="AX9039" s="75"/>
      <c r="AY9039" s="94"/>
      <c r="AZ9039" s="75"/>
      <c r="BA9039" s="75"/>
    </row>
    <row r="9040" spans="48:53">
      <c r="AV9040" s="203"/>
      <c r="AW9040" s="75"/>
      <c r="AX9040" s="75"/>
      <c r="AY9040" s="94"/>
      <c r="AZ9040" s="75"/>
      <c r="BA9040" s="75"/>
    </row>
    <row r="9041" spans="48:53">
      <c r="AV9041" s="203"/>
      <c r="AW9041" s="75"/>
      <c r="AX9041" s="75"/>
      <c r="AY9041" s="94"/>
      <c r="AZ9041" s="75"/>
      <c r="BA9041" s="75"/>
    </row>
    <row r="9042" spans="48:53">
      <c r="AV9042" s="203"/>
      <c r="AW9042" s="75"/>
      <c r="AX9042" s="75"/>
      <c r="AY9042" s="94"/>
      <c r="AZ9042" s="75"/>
      <c r="BA9042" s="75"/>
    </row>
    <row r="9043" spans="48:53">
      <c r="AV9043" s="203"/>
      <c r="AW9043" s="75"/>
      <c r="AX9043" s="75"/>
      <c r="AY9043" s="94"/>
      <c r="AZ9043" s="75"/>
      <c r="BA9043" s="75"/>
    </row>
    <row r="9044" spans="48:53">
      <c r="AV9044" s="203"/>
      <c r="AW9044" s="75"/>
      <c r="AX9044" s="75"/>
      <c r="AY9044" s="94"/>
      <c r="AZ9044" s="75"/>
      <c r="BA9044" s="75"/>
    </row>
    <row r="9045" spans="48:53">
      <c r="AV9045" s="203"/>
      <c r="AW9045" s="75"/>
      <c r="AX9045" s="75"/>
      <c r="AY9045" s="94"/>
      <c r="AZ9045" s="75"/>
      <c r="BA9045" s="75"/>
    </row>
    <row r="9046" spans="48:53">
      <c r="AV9046" s="203"/>
      <c r="AW9046" s="75"/>
      <c r="AX9046" s="75"/>
      <c r="AY9046" s="94"/>
      <c r="AZ9046" s="75"/>
      <c r="BA9046" s="75"/>
    </row>
    <row r="9047" spans="48:53">
      <c r="AV9047" s="203"/>
      <c r="AW9047" s="75"/>
      <c r="AX9047" s="75"/>
      <c r="AY9047" s="94"/>
      <c r="AZ9047" s="75"/>
      <c r="BA9047" s="75"/>
    </row>
    <row r="9048" spans="48:53">
      <c r="AV9048" s="203"/>
      <c r="AW9048" s="75"/>
      <c r="AX9048" s="75"/>
      <c r="AY9048" s="94"/>
      <c r="AZ9048" s="75"/>
      <c r="BA9048" s="75"/>
    </row>
    <row r="9049" spans="48:53">
      <c r="AV9049" s="203"/>
      <c r="AW9049" s="75"/>
      <c r="AX9049" s="75"/>
      <c r="AY9049" s="94"/>
      <c r="AZ9049" s="75"/>
      <c r="BA9049" s="75"/>
    </row>
    <row r="9050" spans="48:53">
      <c r="AV9050" s="203"/>
      <c r="AW9050" s="75"/>
      <c r="AX9050" s="75"/>
      <c r="AY9050" s="94"/>
      <c r="AZ9050" s="75"/>
      <c r="BA9050" s="75"/>
    </row>
    <row r="9051" spans="48:53">
      <c r="AV9051" s="203"/>
      <c r="AW9051" s="75"/>
      <c r="AX9051" s="75"/>
      <c r="AY9051" s="94"/>
      <c r="AZ9051" s="75"/>
      <c r="BA9051" s="75"/>
    </row>
    <row r="9052" spans="48:53">
      <c r="AV9052" s="203"/>
      <c r="AW9052" s="75"/>
      <c r="AX9052" s="75"/>
      <c r="AY9052" s="94"/>
      <c r="AZ9052" s="75"/>
      <c r="BA9052" s="75"/>
    </row>
    <row r="9053" spans="48:53">
      <c r="AV9053" s="203"/>
      <c r="AW9053" s="75"/>
      <c r="AX9053" s="75"/>
      <c r="AY9053" s="94"/>
      <c r="AZ9053" s="75"/>
      <c r="BA9053" s="75"/>
    </row>
    <row r="9054" spans="48:53">
      <c r="AV9054" s="203"/>
      <c r="AW9054" s="75"/>
      <c r="AX9054" s="75"/>
      <c r="AY9054" s="94"/>
      <c r="AZ9054" s="75"/>
      <c r="BA9054" s="75"/>
    </row>
    <row r="9055" spans="48:53">
      <c r="AV9055" s="203"/>
      <c r="AW9055" s="75"/>
      <c r="AX9055" s="75"/>
      <c r="AY9055" s="94"/>
      <c r="AZ9055" s="75"/>
      <c r="BA9055" s="75"/>
    </row>
    <row r="9056" spans="48:53">
      <c r="AV9056" s="203"/>
      <c r="AW9056" s="75"/>
      <c r="AX9056" s="75"/>
      <c r="AY9056" s="94"/>
      <c r="AZ9056" s="75"/>
      <c r="BA9056" s="75"/>
    </row>
    <row r="9057" spans="48:53">
      <c r="AV9057" s="203"/>
      <c r="AW9057" s="75"/>
      <c r="AX9057" s="75"/>
      <c r="AY9057" s="94"/>
      <c r="AZ9057" s="75"/>
      <c r="BA9057" s="75"/>
    </row>
    <row r="9058" spans="48:53">
      <c r="AV9058" s="203"/>
      <c r="AW9058" s="75"/>
      <c r="AX9058" s="75"/>
      <c r="AY9058" s="94"/>
      <c r="AZ9058" s="75"/>
      <c r="BA9058" s="75"/>
    </row>
    <row r="9059" spans="48:53">
      <c r="AV9059" s="203"/>
      <c r="AW9059" s="75"/>
      <c r="AX9059" s="75"/>
      <c r="AY9059" s="94"/>
      <c r="AZ9059" s="75"/>
      <c r="BA9059" s="75"/>
    </row>
    <row r="9060" spans="48:53">
      <c r="AV9060" s="203"/>
      <c r="AW9060" s="75"/>
      <c r="AX9060" s="75"/>
      <c r="AY9060" s="94"/>
      <c r="AZ9060" s="75"/>
      <c r="BA9060" s="75"/>
    </row>
    <row r="9061" spans="48:53">
      <c r="AV9061" s="203"/>
      <c r="AW9061" s="75"/>
      <c r="AX9061" s="75"/>
      <c r="AY9061" s="94"/>
      <c r="AZ9061" s="75"/>
      <c r="BA9061" s="75"/>
    </row>
    <row r="9062" spans="48:53">
      <c r="AV9062" s="203"/>
      <c r="AW9062" s="75"/>
      <c r="AX9062" s="75"/>
      <c r="AY9062" s="94"/>
      <c r="AZ9062" s="75"/>
      <c r="BA9062" s="75"/>
    </row>
    <row r="9063" spans="48:53">
      <c r="AV9063" s="203"/>
      <c r="AW9063" s="75"/>
      <c r="AX9063" s="75"/>
      <c r="AY9063" s="94"/>
      <c r="AZ9063" s="75"/>
      <c r="BA9063" s="75"/>
    </row>
    <row r="9064" spans="48:53">
      <c r="AV9064" s="203"/>
      <c r="AW9064" s="75"/>
      <c r="AX9064" s="75"/>
      <c r="AY9064" s="94"/>
      <c r="AZ9064" s="75"/>
      <c r="BA9064" s="75"/>
    </row>
    <row r="9065" spans="48:53">
      <c r="AV9065" s="203"/>
      <c r="AW9065" s="75"/>
      <c r="AX9065" s="75"/>
      <c r="AY9065" s="94"/>
      <c r="AZ9065" s="75"/>
      <c r="BA9065" s="75"/>
    </row>
    <row r="9066" spans="48:53">
      <c r="AV9066" s="203"/>
      <c r="AW9066" s="75"/>
      <c r="AX9066" s="75"/>
      <c r="AY9066" s="94"/>
      <c r="AZ9066" s="75"/>
      <c r="BA9066" s="75"/>
    </row>
    <row r="9067" spans="48:53">
      <c r="AV9067" s="203"/>
      <c r="AW9067" s="75"/>
      <c r="AX9067" s="75"/>
      <c r="AY9067" s="94"/>
      <c r="AZ9067" s="75"/>
      <c r="BA9067" s="75"/>
    </row>
    <row r="9068" spans="48:53">
      <c r="AV9068" s="203"/>
      <c r="AW9068" s="75"/>
      <c r="AX9068" s="75"/>
      <c r="AY9068" s="94"/>
      <c r="AZ9068" s="75"/>
      <c r="BA9068" s="75"/>
    </row>
    <row r="9069" spans="48:53">
      <c r="AV9069" s="203"/>
      <c r="AW9069" s="75"/>
      <c r="AX9069" s="75"/>
      <c r="AY9069" s="94"/>
      <c r="AZ9069" s="75"/>
      <c r="BA9069" s="75"/>
    </row>
    <row r="9070" spans="48:53">
      <c r="AV9070" s="203"/>
      <c r="AW9070" s="75"/>
      <c r="AX9070" s="75"/>
      <c r="AY9070" s="94"/>
      <c r="AZ9070" s="75"/>
      <c r="BA9070" s="75"/>
    </row>
    <row r="9071" spans="48:53">
      <c r="AV9071" s="203"/>
      <c r="AW9071" s="75"/>
      <c r="AX9071" s="75"/>
      <c r="AY9071" s="94"/>
      <c r="AZ9071" s="75"/>
      <c r="BA9071" s="75"/>
    </row>
    <row r="9072" spans="48:53">
      <c r="AV9072" s="203"/>
      <c r="AW9072" s="75"/>
      <c r="AX9072" s="75"/>
      <c r="AY9072" s="94"/>
      <c r="AZ9072" s="75"/>
      <c r="BA9072" s="75"/>
    </row>
    <row r="9073" spans="48:53">
      <c r="AV9073" s="203"/>
      <c r="AW9073" s="75"/>
      <c r="AX9073" s="75"/>
      <c r="AY9073" s="94"/>
      <c r="AZ9073" s="75"/>
      <c r="BA9073" s="75"/>
    </row>
    <row r="9074" spans="48:53">
      <c r="AV9074" s="203"/>
      <c r="AW9074" s="75"/>
      <c r="AX9074" s="75"/>
      <c r="AY9074" s="94"/>
      <c r="AZ9074" s="75"/>
      <c r="BA9074" s="75"/>
    </row>
    <row r="9075" spans="48:53">
      <c r="AV9075" s="203"/>
      <c r="AW9075" s="75"/>
      <c r="AX9075" s="75"/>
      <c r="AY9075" s="94"/>
      <c r="AZ9075" s="75"/>
      <c r="BA9075" s="75"/>
    </row>
    <row r="9076" spans="48:53">
      <c r="AV9076" s="203"/>
      <c r="AW9076" s="75"/>
      <c r="AX9076" s="75"/>
      <c r="AY9076" s="94"/>
      <c r="AZ9076" s="75"/>
      <c r="BA9076" s="75"/>
    </row>
    <row r="9077" spans="48:53">
      <c r="AV9077" s="203"/>
      <c r="AW9077" s="75"/>
      <c r="AX9077" s="75"/>
      <c r="AY9077" s="94"/>
      <c r="AZ9077" s="75"/>
      <c r="BA9077" s="75"/>
    </row>
    <row r="9078" spans="48:53">
      <c r="AV9078" s="203"/>
      <c r="AW9078" s="75"/>
      <c r="AX9078" s="75"/>
      <c r="AY9078" s="94"/>
      <c r="AZ9078" s="75"/>
      <c r="BA9078" s="75"/>
    </row>
    <row r="9079" spans="48:53">
      <c r="AV9079" s="203"/>
      <c r="AW9079" s="75"/>
      <c r="AX9079" s="75"/>
      <c r="AY9079" s="94"/>
      <c r="AZ9079" s="75"/>
      <c r="BA9079" s="75"/>
    </row>
    <row r="9080" spans="48:53">
      <c r="AV9080" s="203"/>
      <c r="AW9080" s="75"/>
      <c r="AX9080" s="75"/>
      <c r="AY9080" s="94"/>
      <c r="AZ9080" s="75"/>
      <c r="BA9080" s="75"/>
    </row>
    <row r="9081" spans="48:53">
      <c r="AV9081" s="203"/>
      <c r="AW9081" s="75"/>
      <c r="AX9081" s="75"/>
      <c r="AY9081" s="94"/>
      <c r="AZ9081" s="75"/>
      <c r="BA9081" s="75"/>
    </row>
    <row r="9082" spans="48:53">
      <c r="AV9082" s="203"/>
      <c r="AW9082" s="75"/>
      <c r="AX9082" s="75"/>
      <c r="AY9082" s="94"/>
      <c r="AZ9082" s="75"/>
      <c r="BA9082" s="75"/>
    </row>
    <row r="9083" spans="48:53">
      <c r="AV9083" s="203"/>
      <c r="AW9083" s="75"/>
      <c r="AX9083" s="75"/>
      <c r="AY9083" s="94"/>
      <c r="AZ9083" s="75"/>
      <c r="BA9083" s="75"/>
    </row>
    <row r="9084" spans="48:53">
      <c r="AV9084" s="203"/>
      <c r="AW9084" s="75"/>
      <c r="AX9084" s="75"/>
      <c r="AY9084" s="94"/>
      <c r="AZ9084" s="75"/>
      <c r="BA9084" s="75"/>
    </row>
    <row r="9085" spans="48:53">
      <c r="AV9085" s="203"/>
      <c r="AW9085" s="75"/>
      <c r="AX9085" s="75"/>
      <c r="AY9085" s="94"/>
      <c r="AZ9085" s="75"/>
      <c r="BA9085" s="75"/>
    </row>
    <row r="9086" spans="48:53">
      <c r="AV9086" s="203"/>
      <c r="AW9086" s="75"/>
      <c r="AX9086" s="75"/>
      <c r="AY9086" s="94"/>
      <c r="AZ9086" s="75"/>
      <c r="BA9086" s="75"/>
    </row>
    <row r="9087" spans="48:53">
      <c r="AV9087" s="203"/>
      <c r="AW9087" s="75"/>
      <c r="AX9087" s="75"/>
      <c r="AY9087" s="94"/>
      <c r="AZ9087" s="75"/>
      <c r="BA9087" s="75"/>
    </row>
    <row r="9088" spans="48:53">
      <c r="AV9088" s="203"/>
      <c r="AW9088" s="75"/>
      <c r="AX9088" s="75"/>
      <c r="AY9088" s="94"/>
      <c r="AZ9088" s="75"/>
      <c r="BA9088" s="75"/>
    </row>
    <row r="9089" spans="48:53">
      <c r="AV9089" s="203"/>
      <c r="AW9089" s="75"/>
      <c r="AX9089" s="75"/>
      <c r="AY9089" s="94"/>
      <c r="AZ9089" s="75"/>
      <c r="BA9089" s="75"/>
    </row>
    <row r="9090" spans="48:53">
      <c r="AV9090" s="203"/>
      <c r="AW9090" s="75"/>
      <c r="AX9090" s="75"/>
      <c r="AY9090" s="94"/>
      <c r="AZ9090" s="75"/>
      <c r="BA9090" s="75"/>
    </row>
    <row r="9091" spans="48:53">
      <c r="AV9091" s="203"/>
      <c r="AW9091" s="75"/>
      <c r="AX9091" s="75"/>
      <c r="AY9091" s="94"/>
      <c r="AZ9091" s="75"/>
      <c r="BA9091" s="75"/>
    </row>
    <row r="9092" spans="48:53">
      <c r="AV9092" s="203"/>
      <c r="AW9092" s="75"/>
      <c r="AX9092" s="75"/>
      <c r="AY9092" s="94"/>
      <c r="AZ9092" s="75"/>
      <c r="BA9092" s="75"/>
    </row>
    <row r="9093" spans="48:53">
      <c r="AV9093" s="203"/>
      <c r="AW9093" s="75"/>
      <c r="AX9093" s="75"/>
      <c r="AY9093" s="94"/>
      <c r="AZ9093" s="75"/>
      <c r="BA9093" s="75"/>
    </row>
    <row r="9094" spans="48:53">
      <c r="AV9094" s="203"/>
      <c r="AW9094" s="75"/>
      <c r="AX9094" s="75"/>
      <c r="AY9094" s="94"/>
      <c r="AZ9094" s="75"/>
      <c r="BA9094" s="75"/>
    </row>
    <row r="9095" spans="48:53">
      <c r="AV9095" s="203"/>
      <c r="AW9095" s="75"/>
      <c r="AX9095" s="75"/>
      <c r="AY9095" s="94"/>
      <c r="AZ9095" s="75"/>
      <c r="BA9095" s="75"/>
    </row>
    <row r="9096" spans="48:53">
      <c r="AV9096" s="203"/>
      <c r="AW9096" s="75"/>
      <c r="AX9096" s="75"/>
      <c r="AY9096" s="94"/>
      <c r="AZ9096" s="75"/>
      <c r="BA9096" s="75"/>
    </row>
    <row r="9097" spans="48:53">
      <c r="AV9097" s="203"/>
      <c r="AW9097" s="75"/>
      <c r="AX9097" s="75"/>
      <c r="AY9097" s="94"/>
      <c r="AZ9097" s="75"/>
      <c r="BA9097" s="75"/>
    </row>
    <row r="9098" spans="48:53">
      <c r="AV9098" s="203"/>
      <c r="AW9098" s="75"/>
      <c r="AX9098" s="75"/>
      <c r="AY9098" s="94"/>
      <c r="AZ9098" s="75"/>
      <c r="BA9098" s="75"/>
    </row>
    <row r="9099" spans="48:53">
      <c r="AV9099" s="203"/>
      <c r="AW9099" s="75"/>
      <c r="AX9099" s="75"/>
      <c r="AY9099" s="94"/>
      <c r="AZ9099" s="75"/>
      <c r="BA9099" s="75"/>
    </row>
    <row r="9100" spans="48:53">
      <c r="AV9100" s="203"/>
      <c r="AW9100" s="75"/>
      <c r="AX9100" s="75"/>
      <c r="AY9100" s="94"/>
      <c r="AZ9100" s="75"/>
      <c r="BA9100" s="75"/>
    </row>
    <row r="9101" spans="48:53">
      <c r="AV9101" s="203"/>
      <c r="AW9101" s="75"/>
      <c r="AX9101" s="75"/>
      <c r="AY9101" s="94"/>
      <c r="AZ9101" s="75"/>
      <c r="BA9101" s="75"/>
    </row>
    <row r="9102" spans="48:53">
      <c r="AV9102" s="203"/>
      <c r="AW9102" s="75"/>
      <c r="AX9102" s="75"/>
      <c r="AY9102" s="94"/>
      <c r="AZ9102" s="75"/>
      <c r="BA9102" s="75"/>
    </row>
    <row r="9103" spans="48:53">
      <c r="AV9103" s="203"/>
      <c r="AW9103" s="75"/>
      <c r="AX9103" s="75"/>
      <c r="AY9103" s="94"/>
      <c r="AZ9103" s="75"/>
      <c r="BA9103" s="75"/>
    </row>
    <row r="9104" spans="48:53">
      <c r="AV9104" s="203"/>
      <c r="AW9104" s="75"/>
      <c r="AX9104" s="75"/>
      <c r="AY9104" s="94"/>
      <c r="AZ9104" s="75"/>
      <c r="BA9104" s="75"/>
    </row>
    <row r="9105" spans="48:53">
      <c r="AV9105" s="203"/>
      <c r="AW9105" s="75"/>
      <c r="AX9105" s="75"/>
      <c r="AY9105" s="94"/>
      <c r="AZ9105" s="75"/>
      <c r="BA9105" s="75"/>
    </row>
    <row r="9106" spans="48:53">
      <c r="AV9106" s="203"/>
      <c r="AW9106" s="75"/>
      <c r="AX9106" s="75"/>
      <c r="AY9106" s="94"/>
      <c r="AZ9106" s="75"/>
      <c r="BA9106" s="75"/>
    </row>
    <row r="9107" spans="48:53">
      <c r="AV9107" s="203"/>
      <c r="AW9107" s="75"/>
      <c r="AX9107" s="75"/>
      <c r="AY9107" s="94"/>
      <c r="AZ9107" s="75"/>
      <c r="BA9107" s="75"/>
    </row>
    <row r="9108" spans="48:53">
      <c r="AV9108" s="203"/>
      <c r="AW9108" s="75"/>
      <c r="AX9108" s="75"/>
      <c r="AY9108" s="94"/>
      <c r="AZ9108" s="75"/>
      <c r="BA9108" s="75"/>
    </row>
    <row r="9109" spans="48:53">
      <c r="AV9109" s="203"/>
      <c r="AW9109" s="75"/>
      <c r="AX9109" s="75"/>
      <c r="AY9109" s="94"/>
      <c r="AZ9109" s="75"/>
      <c r="BA9109" s="75"/>
    </row>
    <row r="9110" spans="48:53">
      <c r="AV9110" s="203"/>
      <c r="AW9110" s="75"/>
      <c r="AX9110" s="75"/>
      <c r="AY9110" s="94"/>
      <c r="AZ9110" s="75"/>
      <c r="BA9110" s="75"/>
    </row>
    <row r="9111" spans="48:53">
      <c r="AV9111" s="203"/>
      <c r="AW9111" s="75"/>
      <c r="AX9111" s="75"/>
      <c r="AY9111" s="94"/>
      <c r="AZ9111" s="75"/>
      <c r="BA9111" s="75"/>
    </row>
    <row r="9112" spans="48:53">
      <c r="AV9112" s="203"/>
      <c r="AW9112" s="75"/>
      <c r="AX9112" s="75"/>
      <c r="AY9112" s="94"/>
      <c r="AZ9112" s="75"/>
      <c r="BA9112" s="75"/>
    </row>
    <row r="9113" spans="48:53">
      <c r="AV9113" s="203"/>
      <c r="AW9113" s="75"/>
      <c r="AX9113" s="75"/>
      <c r="AY9113" s="94"/>
      <c r="AZ9113" s="75"/>
      <c r="BA9113" s="75"/>
    </row>
    <row r="9114" spans="48:53">
      <c r="AV9114" s="203"/>
      <c r="AW9114" s="75"/>
      <c r="AX9114" s="75"/>
      <c r="AY9114" s="94"/>
      <c r="AZ9114" s="75"/>
      <c r="BA9114" s="75"/>
    </row>
    <row r="9115" spans="48:53">
      <c r="AV9115" s="203"/>
      <c r="AW9115" s="75"/>
      <c r="AX9115" s="75"/>
      <c r="AY9115" s="94"/>
      <c r="AZ9115" s="75"/>
      <c r="BA9115" s="75"/>
    </row>
    <row r="9116" spans="48:53">
      <c r="AV9116" s="203"/>
      <c r="AW9116" s="75"/>
      <c r="AX9116" s="75"/>
      <c r="AY9116" s="94"/>
      <c r="AZ9116" s="75"/>
      <c r="BA9116" s="75"/>
    </row>
    <row r="9117" spans="48:53">
      <c r="AV9117" s="203"/>
      <c r="AW9117" s="75"/>
      <c r="AX9117" s="75"/>
      <c r="AY9117" s="94"/>
      <c r="AZ9117" s="75"/>
      <c r="BA9117" s="75"/>
    </row>
    <row r="9118" spans="48:53">
      <c r="AV9118" s="203"/>
      <c r="AW9118" s="75"/>
      <c r="AX9118" s="75"/>
      <c r="AY9118" s="94"/>
      <c r="AZ9118" s="75"/>
      <c r="BA9118" s="75"/>
    </row>
    <row r="9119" spans="48:53">
      <c r="AV9119" s="203"/>
      <c r="AW9119" s="75"/>
      <c r="AX9119" s="75"/>
      <c r="AY9119" s="94"/>
      <c r="AZ9119" s="75"/>
      <c r="BA9119" s="75"/>
    </row>
    <row r="9120" spans="48:53">
      <c r="AV9120" s="203"/>
      <c r="AW9120" s="75"/>
      <c r="AX9120" s="75"/>
      <c r="AY9120" s="94"/>
      <c r="AZ9120" s="75"/>
      <c r="BA9120" s="75"/>
    </row>
    <row r="9121" spans="48:53">
      <c r="AV9121" s="203"/>
      <c r="AW9121" s="75"/>
      <c r="AX9121" s="75"/>
      <c r="AY9121" s="94"/>
      <c r="AZ9121" s="75"/>
      <c r="BA9121" s="75"/>
    </row>
    <row r="9122" spans="48:53">
      <c r="AV9122" s="203"/>
      <c r="AW9122" s="75"/>
      <c r="AX9122" s="75"/>
      <c r="AY9122" s="94"/>
      <c r="AZ9122" s="75"/>
      <c r="BA9122" s="75"/>
    </row>
    <row r="9123" spans="48:53">
      <c r="AV9123" s="203"/>
      <c r="AW9123" s="75"/>
      <c r="AX9123" s="75"/>
      <c r="AY9123" s="94"/>
      <c r="AZ9123" s="75"/>
      <c r="BA9123" s="75"/>
    </row>
    <row r="9124" spans="48:53">
      <c r="AV9124" s="203"/>
      <c r="AW9124" s="75"/>
      <c r="AX9124" s="75"/>
      <c r="AY9124" s="94"/>
      <c r="AZ9124" s="75"/>
      <c r="BA9124" s="75"/>
    </row>
    <row r="9125" spans="48:53">
      <c r="AV9125" s="203"/>
      <c r="AW9125" s="75"/>
      <c r="AX9125" s="75"/>
      <c r="AY9125" s="94"/>
      <c r="AZ9125" s="75"/>
      <c r="BA9125" s="75"/>
    </row>
    <row r="9126" spans="48:53">
      <c r="AV9126" s="203"/>
      <c r="AW9126" s="75"/>
      <c r="AX9126" s="75"/>
      <c r="AY9126" s="94"/>
      <c r="AZ9126" s="75"/>
      <c r="BA9126" s="75"/>
    </row>
    <row r="9127" spans="48:53">
      <c r="AV9127" s="203"/>
      <c r="AW9127" s="75"/>
      <c r="AX9127" s="75"/>
      <c r="AY9127" s="94"/>
      <c r="AZ9127" s="75"/>
      <c r="BA9127" s="75"/>
    </row>
    <row r="9128" spans="48:53">
      <c r="AV9128" s="203"/>
      <c r="AW9128" s="75"/>
      <c r="AX9128" s="75"/>
      <c r="AY9128" s="94"/>
      <c r="AZ9128" s="75"/>
      <c r="BA9128" s="75"/>
    </row>
    <row r="9129" spans="48:53">
      <c r="AV9129" s="203"/>
      <c r="AW9129" s="75"/>
      <c r="AX9129" s="75"/>
      <c r="AY9129" s="94"/>
      <c r="AZ9129" s="75"/>
      <c r="BA9129" s="75"/>
    </row>
    <row r="9130" spans="48:53">
      <c r="AV9130" s="203"/>
      <c r="AW9130" s="75"/>
      <c r="AX9130" s="75"/>
      <c r="AY9130" s="94"/>
      <c r="AZ9130" s="75"/>
      <c r="BA9130" s="75"/>
    </row>
    <row r="9131" spans="48:53">
      <c r="AV9131" s="203"/>
      <c r="AW9131" s="75"/>
      <c r="AX9131" s="75"/>
      <c r="AY9131" s="94"/>
      <c r="AZ9131" s="75"/>
      <c r="BA9131" s="75"/>
    </row>
    <row r="9132" spans="48:53">
      <c r="AV9132" s="203"/>
      <c r="AW9132" s="75"/>
      <c r="AX9132" s="75"/>
      <c r="AY9132" s="94"/>
      <c r="AZ9132" s="75"/>
      <c r="BA9132" s="75"/>
    </row>
    <row r="9133" spans="48:53">
      <c r="AV9133" s="203"/>
      <c r="AW9133" s="75"/>
      <c r="AX9133" s="75"/>
      <c r="AY9133" s="94"/>
      <c r="AZ9133" s="75"/>
      <c r="BA9133" s="75"/>
    </row>
    <row r="9134" spans="48:53">
      <c r="AV9134" s="203"/>
      <c r="AW9134" s="75"/>
      <c r="AX9134" s="75"/>
      <c r="AY9134" s="94"/>
      <c r="AZ9134" s="75"/>
      <c r="BA9134" s="75"/>
    </row>
    <row r="9135" spans="48:53">
      <c r="AV9135" s="203"/>
      <c r="AW9135" s="75"/>
      <c r="AX9135" s="75"/>
      <c r="AY9135" s="94"/>
      <c r="AZ9135" s="75"/>
      <c r="BA9135" s="75"/>
    </row>
    <row r="9136" spans="48:53">
      <c r="AV9136" s="203"/>
      <c r="AW9136" s="75"/>
      <c r="AX9136" s="75"/>
      <c r="AY9136" s="94"/>
      <c r="AZ9136" s="75"/>
      <c r="BA9136" s="75"/>
    </row>
    <row r="9137" spans="48:53">
      <c r="AV9137" s="203"/>
      <c r="AW9137" s="75"/>
      <c r="AX9137" s="75"/>
      <c r="AY9137" s="94"/>
      <c r="AZ9137" s="75"/>
      <c r="BA9137" s="75"/>
    </row>
    <row r="9138" spans="48:53">
      <c r="AV9138" s="203"/>
      <c r="AW9138" s="75"/>
      <c r="AX9138" s="75"/>
      <c r="AY9138" s="94"/>
      <c r="AZ9138" s="75"/>
      <c r="BA9138" s="75"/>
    </row>
    <row r="9139" spans="48:53">
      <c r="AV9139" s="203"/>
      <c r="AW9139" s="75"/>
      <c r="AX9139" s="75"/>
      <c r="AY9139" s="94"/>
      <c r="AZ9139" s="75"/>
      <c r="BA9139" s="75"/>
    </row>
    <row r="9140" spans="48:53">
      <c r="AV9140" s="203"/>
      <c r="AW9140" s="75"/>
      <c r="AX9140" s="75"/>
      <c r="AY9140" s="94"/>
      <c r="AZ9140" s="75"/>
      <c r="BA9140" s="75"/>
    </row>
    <row r="9141" spans="48:53">
      <c r="AV9141" s="203"/>
      <c r="AW9141" s="75"/>
      <c r="AX9141" s="75"/>
      <c r="AY9141" s="94"/>
      <c r="AZ9141" s="75"/>
      <c r="BA9141" s="75"/>
    </row>
    <row r="9142" spans="48:53">
      <c r="AV9142" s="203"/>
      <c r="AW9142" s="75"/>
      <c r="AX9142" s="75"/>
      <c r="AY9142" s="94"/>
      <c r="AZ9142" s="75"/>
      <c r="BA9142" s="75"/>
    </row>
    <row r="9143" spans="48:53">
      <c r="AV9143" s="203"/>
      <c r="AW9143" s="75"/>
      <c r="AX9143" s="75"/>
      <c r="AY9143" s="94"/>
      <c r="AZ9143" s="75"/>
      <c r="BA9143" s="75"/>
    </row>
    <row r="9144" spans="48:53">
      <c r="AV9144" s="203"/>
      <c r="AW9144" s="75"/>
      <c r="AX9144" s="75"/>
      <c r="AY9144" s="94"/>
      <c r="AZ9144" s="75"/>
      <c r="BA9144" s="75"/>
    </row>
    <row r="9145" spans="48:53">
      <c r="AV9145" s="203"/>
      <c r="AW9145" s="75"/>
      <c r="AX9145" s="75"/>
      <c r="AY9145" s="94"/>
      <c r="AZ9145" s="75"/>
      <c r="BA9145" s="75"/>
    </row>
    <row r="9146" spans="48:53">
      <c r="AV9146" s="203"/>
      <c r="AW9146" s="75"/>
      <c r="AX9146" s="75"/>
      <c r="AY9146" s="94"/>
      <c r="AZ9146" s="75"/>
      <c r="BA9146" s="75"/>
    </row>
    <row r="9147" spans="48:53">
      <c r="AV9147" s="203"/>
      <c r="AW9147" s="75"/>
      <c r="AX9147" s="75"/>
      <c r="AY9147" s="94"/>
      <c r="AZ9147" s="75"/>
      <c r="BA9147" s="75"/>
    </row>
    <row r="9148" spans="48:53">
      <c r="AV9148" s="203"/>
      <c r="AW9148" s="75"/>
      <c r="AX9148" s="75"/>
      <c r="AY9148" s="94"/>
      <c r="AZ9148" s="75"/>
      <c r="BA9148" s="75"/>
    </row>
    <row r="9149" spans="48:53">
      <c r="AV9149" s="203"/>
      <c r="AW9149" s="75"/>
      <c r="AX9149" s="75"/>
      <c r="AY9149" s="94"/>
      <c r="AZ9149" s="75"/>
      <c r="BA9149" s="75"/>
    </row>
    <row r="9150" spans="48:53">
      <c r="AV9150" s="203"/>
      <c r="AW9150" s="75"/>
      <c r="AX9150" s="75"/>
      <c r="AY9150" s="94"/>
      <c r="AZ9150" s="75"/>
      <c r="BA9150" s="75"/>
    </row>
    <row r="9151" spans="48:53">
      <c r="AV9151" s="203"/>
      <c r="AW9151" s="75"/>
      <c r="AX9151" s="75"/>
      <c r="AY9151" s="94"/>
      <c r="AZ9151" s="75"/>
      <c r="BA9151" s="75"/>
    </row>
    <row r="9152" spans="48:53">
      <c r="AV9152" s="203"/>
      <c r="AW9152" s="75"/>
      <c r="AX9152" s="75"/>
      <c r="AY9152" s="94"/>
      <c r="AZ9152" s="75"/>
      <c r="BA9152" s="75"/>
    </row>
    <row r="9153" spans="48:53">
      <c r="AV9153" s="203"/>
      <c r="AW9153" s="75"/>
      <c r="AX9153" s="75"/>
      <c r="AY9153" s="94"/>
      <c r="AZ9153" s="75"/>
      <c r="BA9153" s="75"/>
    </row>
    <row r="9154" spans="48:53">
      <c r="AV9154" s="203"/>
      <c r="AW9154" s="75"/>
      <c r="AX9154" s="75"/>
      <c r="AY9154" s="94"/>
      <c r="AZ9154" s="75"/>
      <c r="BA9154" s="75"/>
    </row>
    <row r="9155" spans="48:53">
      <c r="AV9155" s="203"/>
      <c r="AW9155" s="75"/>
      <c r="AX9155" s="75"/>
      <c r="AY9155" s="94"/>
      <c r="AZ9155" s="75"/>
      <c r="BA9155" s="75"/>
    </row>
    <row r="9156" spans="48:53">
      <c r="AV9156" s="203"/>
      <c r="AW9156" s="75"/>
      <c r="AX9156" s="75"/>
      <c r="AY9156" s="94"/>
      <c r="AZ9156" s="75"/>
      <c r="BA9156" s="75"/>
    </row>
    <row r="9157" spans="48:53">
      <c r="AV9157" s="203"/>
      <c r="AW9157" s="75"/>
      <c r="AX9157" s="75"/>
      <c r="AY9157" s="94"/>
      <c r="AZ9157" s="75"/>
      <c r="BA9157" s="75"/>
    </row>
    <row r="9158" spans="48:53">
      <c r="AV9158" s="203"/>
      <c r="AW9158" s="75"/>
      <c r="AX9158" s="75"/>
      <c r="AY9158" s="94"/>
      <c r="AZ9158" s="75"/>
      <c r="BA9158" s="75"/>
    </row>
    <row r="9159" spans="48:53">
      <c r="AV9159" s="203"/>
      <c r="AW9159" s="75"/>
      <c r="AX9159" s="75"/>
      <c r="AY9159" s="94"/>
      <c r="AZ9159" s="75"/>
      <c r="BA9159" s="75"/>
    </row>
    <row r="9160" spans="48:53">
      <c r="AV9160" s="203"/>
      <c r="AW9160" s="75"/>
      <c r="AX9160" s="75"/>
      <c r="AY9160" s="94"/>
      <c r="AZ9160" s="75"/>
      <c r="BA9160" s="75"/>
    </row>
    <row r="9161" spans="48:53">
      <c r="AV9161" s="203"/>
      <c r="AW9161" s="75"/>
      <c r="AX9161" s="75"/>
      <c r="AY9161" s="94"/>
      <c r="AZ9161" s="75"/>
      <c r="BA9161" s="75"/>
    </row>
    <row r="9162" spans="48:53">
      <c r="AV9162" s="203"/>
      <c r="AW9162" s="75"/>
      <c r="AX9162" s="75"/>
      <c r="AY9162" s="94"/>
      <c r="AZ9162" s="75"/>
      <c r="BA9162" s="75"/>
    </row>
    <row r="9163" spans="48:53">
      <c r="AV9163" s="203"/>
      <c r="AW9163" s="75"/>
      <c r="AX9163" s="75"/>
      <c r="AY9163" s="94"/>
      <c r="AZ9163" s="75"/>
      <c r="BA9163" s="75"/>
    </row>
    <row r="9164" spans="48:53">
      <c r="AV9164" s="203"/>
      <c r="AW9164" s="75"/>
      <c r="AX9164" s="75"/>
      <c r="AY9164" s="94"/>
      <c r="AZ9164" s="75"/>
      <c r="BA9164" s="75"/>
    </row>
    <row r="9165" spans="48:53">
      <c r="AV9165" s="203"/>
      <c r="AW9165" s="75"/>
      <c r="AX9165" s="75"/>
      <c r="AY9165" s="94"/>
      <c r="AZ9165" s="75"/>
      <c r="BA9165" s="75"/>
    </row>
    <row r="9166" spans="48:53">
      <c r="AV9166" s="203"/>
      <c r="AW9166" s="75"/>
      <c r="AX9166" s="75"/>
      <c r="AY9166" s="94"/>
      <c r="AZ9166" s="75"/>
      <c r="BA9166" s="75"/>
    </row>
    <row r="9167" spans="48:53">
      <c r="AV9167" s="203"/>
      <c r="AW9167" s="75"/>
      <c r="AX9167" s="75"/>
      <c r="AY9167" s="94"/>
      <c r="AZ9167" s="75"/>
      <c r="BA9167" s="75"/>
    </row>
    <row r="9168" spans="48:53">
      <c r="AV9168" s="203"/>
      <c r="AW9168" s="75"/>
      <c r="AX9168" s="75"/>
      <c r="AY9168" s="94"/>
      <c r="AZ9168" s="75"/>
      <c r="BA9168" s="75"/>
    </row>
    <row r="9169" spans="48:53">
      <c r="AV9169" s="203"/>
      <c r="AW9169" s="75"/>
      <c r="AX9169" s="75"/>
      <c r="AY9169" s="94"/>
      <c r="AZ9169" s="75"/>
      <c r="BA9169" s="75"/>
    </row>
    <row r="9170" spans="48:53">
      <c r="AV9170" s="203"/>
      <c r="AW9170" s="75"/>
      <c r="AX9170" s="75"/>
      <c r="AY9170" s="94"/>
      <c r="AZ9170" s="75"/>
      <c r="BA9170" s="75"/>
    </row>
    <row r="9171" spans="48:53">
      <c r="AV9171" s="203"/>
      <c r="AW9171" s="75"/>
      <c r="AX9171" s="75"/>
      <c r="AY9171" s="94"/>
      <c r="AZ9171" s="75"/>
      <c r="BA9171" s="75"/>
    </row>
    <row r="9172" spans="48:53">
      <c r="AV9172" s="203"/>
      <c r="AW9172" s="75"/>
      <c r="AX9172" s="75"/>
      <c r="AY9172" s="94"/>
      <c r="AZ9172" s="75"/>
      <c r="BA9172" s="75"/>
    </row>
    <row r="9173" spans="48:53">
      <c r="AV9173" s="203"/>
      <c r="AW9173" s="75"/>
      <c r="AX9173" s="75"/>
      <c r="AY9173" s="94"/>
      <c r="AZ9173" s="75"/>
      <c r="BA9173" s="75"/>
    </row>
    <row r="9174" spans="48:53">
      <c r="AV9174" s="203"/>
      <c r="AW9174" s="75"/>
      <c r="AX9174" s="75"/>
      <c r="AY9174" s="94"/>
      <c r="AZ9174" s="75"/>
      <c r="BA9174" s="75"/>
    </row>
    <row r="9175" spans="48:53">
      <c r="AV9175" s="203"/>
      <c r="AW9175" s="75"/>
      <c r="AX9175" s="75"/>
      <c r="AY9175" s="94"/>
      <c r="AZ9175" s="75"/>
      <c r="BA9175" s="75"/>
    </row>
    <row r="9176" spans="48:53">
      <c r="AV9176" s="203"/>
      <c r="AW9176" s="75"/>
      <c r="AX9176" s="75"/>
      <c r="AY9176" s="94"/>
      <c r="AZ9176" s="75"/>
      <c r="BA9176" s="75"/>
    </row>
    <row r="9177" spans="48:53">
      <c r="AV9177" s="203"/>
      <c r="AW9177" s="75"/>
      <c r="AX9177" s="75"/>
      <c r="AY9177" s="94"/>
      <c r="AZ9177" s="75"/>
      <c r="BA9177" s="75"/>
    </row>
    <row r="9178" spans="48:53">
      <c r="AV9178" s="203"/>
      <c r="AW9178" s="75"/>
      <c r="AX9178" s="75"/>
      <c r="AY9178" s="94"/>
      <c r="AZ9178" s="75"/>
      <c r="BA9178" s="75"/>
    </row>
    <row r="9179" spans="48:53">
      <c r="AV9179" s="203"/>
      <c r="AW9179" s="75"/>
      <c r="AX9179" s="75"/>
      <c r="AY9179" s="94"/>
      <c r="AZ9179" s="75"/>
      <c r="BA9179" s="75"/>
    </row>
    <row r="9180" spans="48:53">
      <c r="AV9180" s="203"/>
      <c r="AW9180" s="75"/>
      <c r="AX9180" s="75"/>
      <c r="AY9180" s="94"/>
      <c r="AZ9180" s="75"/>
      <c r="BA9180" s="75"/>
    </row>
    <row r="9181" spans="48:53">
      <c r="AV9181" s="203"/>
      <c r="AW9181" s="75"/>
      <c r="AX9181" s="75"/>
      <c r="AY9181" s="94"/>
      <c r="AZ9181" s="75"/>
      <c r="BA9181" s="75"/>
    </row>
    <row r="9182" spans="48:53">
      <c r="AV9182" s="203"/>
      <c r="AW9182" s="75"/>
      <c r="AX9182" s="75"/>
      <c r="AY9182" s="94"/>
      <c r="AZ9182" s="75"/>
      <c r="BA9182" s="75"/>
    </row>
    <row r="9183" spans="48:53">
      <c r="AV9183" s="203"/>
      <c r="AW9183" s="75"/>
      <c r="AX9183" s="75"/>
      <c r="AY9183" s="94"/>
      <c r="AZ9183" s="75"/>
      <c r="BA9183" s="75"/>
    </row>
    <row r="9184" spans="48:53">
      <c r="AV9184" s="203"/>
      <c r="AW9184" s="75"/>
      <c r="AX9184" s="75"/>
      <c r="AY9184" s="94"/>
      <c r="AZ9184" s="75"/>
      <c r="BA9184" s="75"/>
    </row>
    <row r="9185" spans="48:53">
      <c r="AV9185" s="203"/>
      <c r="AW9185" s="75"/>
      <c r="AX9185" s="75"/>
      <c r="AY9185" s="94"/>
      <c r="AZ9185" s="75"/>
      <c r="BA9185" s="75"/>
    </row>
    <row r="9186" spans="48:53">
      <c r="AV9186" s="203"/>
      <c r="AW9186" s="75"/>
      <c r="AX9186" s="75"/>
      <c r="AY9186" s="94"/>
      <c r="AZ9186" s="75"/>
      <c r="BA9186" s="75"/>
    </row>
    <row r="9187" spans="48:53">
      <c r="AV9187" s="203"/>
      <c r="AW9187" s="75"/>
      <c r="AX9187" s="75"/>
      <c r="AY9187" s="94"/>
      <c r="AZ9187" s="75"/>
      <c r="BA9187" s="75"/>
    </row>
    <row r="9188" spans="48:53">
      <c r="AV9188" s="203"/>
      <c r="AW9188" s="75"/>
      <c r="AX9188" s="75"/>
      <c r="AY9188" s="94"/>
      <c r="AZ9188" s="75"/>
      <c r="BA9188" s="75"/>
    </row>
    <row r="9189" spans="48:53">
      <c r="AV9189" s="203"/>
      <c r="AW9189" s="75"/>
      <c r="AX9189" s="75"/>
      <c r="AY9189" s="94"/>
      <c r="AZ9189" s="75"/>
      <c r="BA9189" s="75"/>
    </row>
    <row r="9190" spans="48:53">
      <c r="AV9190" s="203"/>
      <c r="AW9190" s="75"/>
      <c r="AX9190" s="75"/>
      <c r="AY9190" s="94"/>
      <c r="AZ9190" s="75"/>
      <c r="BA9190" s="75"/>
    </row>
    <row r="9191" spans="48:53">
      <c r="AV9191" s="203"/>
      <c r="AW9191" s="75"/>
      <c r="AX9191" s="75"/>
      <c r="AY9191" s="94"/>
      <c r="AZ9191" s="75"/>
      <c r="BA9191" s="75"/>
    </row>
    <row r="9192" spans="48:53">
      <c r="AV9192" s="203"/>
      <c r="AW9192" s="75"/>
      <c r="AX9192" s="75"/>
      <c r="AY9192" s="94"/>
      <c r="AZ9192" s="75"/>
      <c r="BA9192" s="75"/>
    </row>
    <row r="9193" spans="48:53">
      <c r="AV9193" s="203"/>
      <c r="AW9193" s="75"/>
      <c r="AX9193" s="75"/>
      <c r="AY9193" s="94"/>
      <c r="AZ9193" s="75"/>
      <c r="BA9193" s="75"/>
    </row>
    <row r="9194" spans="48:53">
      <c r="AV9194" s="203"/>
      <c r="AW9194" s="75"/>
      <c r="AX9194" s="75"/>
      <c r="AY9194" s="94"/>
      <c r="AZ9194" s="75"/>
      <c r="BA9194" s="75"/>
    </row>
    <row r="9195" spans="48:53">
      <c r="AV9195" s="203"/>
      <c r="AW9195" s="75"/>
      <c r="AX9195" s="75"/>
      <c r="AY9195" s="94"/>
      <c r="AZ9195" s="75"/>
      <c r="BA9195" s="75"/>
    </row>
    <row r="9196" spans="48:53">
      <c r="AV9196" s="203"/>
      <c r="AW9196" s="75"/>
      <c r="AX9196" s="75"/>
      <c r="AY9196" s="94"/>
      <c r="AZ9196" s="75"/>
      <c r="BA9196" s="75"/>
    </row>
    <row r="9197" spans="48:53">
      <c r="AV9197" s="203"/>
      <c r="AW9197" s="75"/>
      <c r="AX9197" s="75"/>
      <c r="AY9197" s="94"/>
      <c r="AZ9197" s="75"/>
      <c r="BA9197" s="75"/>
    </row>
    <row r="9198" spans="48:53">
      <c r="AV9198" s="203"/>
      <c r="AW9198" s="75"/>
      <c r="AX9198" s="75"/>
      <c r="AY9198" s="94"/>
      <c r="AZ9198" s="75"/>
      <c r="BA9198" s="75"/>
    </row>
    <row r="9199" spans="48:53">
      <c r="AV9199" s="203"/>
      <c r="AW9199" s="75"/>
      <c r="AX9199" s="75"/>
      <c r="AY9199" s="94"/>
      <c r="AZ9199" s="75"/>
      <c r="BA9199" s="75"/>
    </row>
    <row r="9200" spans="48:53">
      <c r="AV9200" s="203"/>
      <c r="AW9200" s="75"/>
      <c r="AX9200" s="75"/>
      <c r="AY9200" s="94"/>
      <c r="AZ9200" s="75"/>
      <c r="BA9200" s="75"/>
    </row>
    <row r="9201" spans="48:53">
      <c r="AV9201" s="203"/>
      <c r="AW9201" s="75"/>
      <c r="AX9201" s="75"/>
      <c r="AY9201" s="94"/>
      <c r="AZ9201" s="75"/>
      <c r="BA9201" s="75"/>
    </row>
    <row r="9202" spans="48:53">
      <c r="AV9202" s="203"/>
      <c r="AW9202" s="75"/>
      <c r="AX9202" s="75"/>
      <c r="AY9202" s="94"/>
      <c r="AZ9202" s="75"/>
      <c r="BA9202" s="75"/>
    </row>
    <row r="9203" spans="48:53">
      <c r="AV9203" s="203"/>
      <c r="AW9203" s="75"/>
      <c r="AX9203" s="75"/>
      <c r="AY9203" s="94"/>
      <c r="AZ9203" s="75"/>
      <c r="BA9203" s="75"/>
    </row>
    <row r="9204" spans="48:53">
      <c r="AV9204" s="203"/>
      <c r="AW9204" s="75"/>
      <c r="AX9204" s="75"/>
      <c r="AY9204" s="94"/>
      <c r="AZ9204" s="75"/>
      <c r="BA9204" s="75"/>
    </row>
    <row r="9205" spans="48:53">
      <c r="AV9205" s="203"/>
      <c r="AW9205" s="75"/>
      <c r="AX9205" s="75"/>
      <c r="AY9205" s="94"/>
      <c r="AZ9205" s="75"/>
      <c r="BA9205" s="75"/>
    </row>
    <row r="9206" spans="48:53">
      <c r="AV9206" s="203"/>
      <c r="AW9206" s="75"/>
      <c r="AX9206" s="75"/>
      <c r="AY9206" s="94"/>
      <c r="AZ9206" s="75"/>
      <c r="BA9206" s="75"/>
    </row>
    <row r="9207" spans="48:53">
      <c r="AV9207" s="203"/>
      <c r="AW9207" s="75"/>
      <c r="AX9207" s="75"/>
      <c r="AY9207" s="94"/>
      <c r="AZ9207" s="75"/>
      <c r="BA9207" s="75"/>
    </row>
    <row r="9208" spans="48:53">
      <c r="AV9208" s="203"/>
      <c r="AW9208" s="75"/>
      <c r="AX9208" s="75"/>
      <c r="AY9208" s="94"/>
      <c r="AZ9208" s="75"/>
      <c r="BA9208" s="75"/>
    </row>
    <row r="9209" spans="48:53">
      <c r="AV9209" s="203"/>
      <c r="AW9209" s="75"/>
      <c r="AX9209" s="75"/>
      <c r="AY9209" s="94"/>
      <c r="AZ9209" s="75"/>
      <c r="BA9209" s="75"/>
    </row>
    <row r="9210" spans="48:53">
      <c r="AV9210" s="203"/>
      <c r="AW9210" s="75"/>
      <c r="AX9210" s="75"/>
      <c r="AY9210" s="94"/>
      <c r="AZ9210" s="75"/>
      <c r="BA9210" s="75"/>
    </row>
    <row r="9211" spans="48:53">
      <c r="AV9211" s="203"/>
      <c r="AW9211" s="75"/>
      <c r="AX9211" s="75"/>
      <c r="AY9211" s="94"/>
      <c r="AZ9211" s="75"/>
      <c r="BA9211" s="75"/>
    </row>
    <row r="9212" spans="48:53">
      <c r="AV9212" s="203"/>
      <c r="AW9212" s="75"/>
      <c r="AX9212" s="75"/>
      <c r="AY9212" s="94"/>
      <c r="AZ9212" s="75"/>
      <c r="BA9212" s="75"/>
    </row>
    <row r="9213" spans="48:53">
      <c r="AV9213" s="203"/>
      <c r="AW9213" s="75"/>
      <c r="AX9213" s="75"/>
      <c r="AY9213" s="94"/>
      <c r="AZ9213" s="75"/>
      <c r="BA9213" s="75"/>
    </row>
    <row r="9214" spans="48:53">
      <c r="AV9214" s="203"/>
      <c r="AW9214" s="75"/>
      <c r="AX9214" s="75"/>
      <c r="AY9214" s="94"/>
      <c r="AZ9214" s="75"/>
      <c r="BA9214" s="75"/>
    </row>
    <row r="9215" spans="48:53">
      <c r="AV9215" s="203"/>
      <c r="AW9215" s="75"/>
      <c r="AX9215" s="75"/>
      <c r="AY9215" s="94"/>
      <c r="AZ9215" s="75"/>
      <c r="BA9215" s="75"/>
    </row>
    <row r="9216" spans="48:53">
      <c r="AV9216" s="203"/>
      <c r="AW9216" s="75"/>
      <c r="AX9216" s="75"/>
      <c r="AY9216" s="94"/>
      <c r="AZ9216" s="75"/>
      <c r="BA9216" s="75"/>
    </row>
    <row r="9217" spans="48:53">
      <c r="AV9217" s="203"/>
      <c r="AW9217" s="75"/>
      <c r="AX9217" s="75"/>
      <c r="AY9217" s="94"/>
      <c r="AZ9217" s="75"/>
      <c r="BA9217" s="75"/>
    </row>
    <row r="9218" spans="48:53">
      <c r="AV9218" s="203"/>
      <c r="AW9218" s="75"/>
      <c r="AX9218" s="75"/>
      <c r="AY9218" s="94"/>
      <c r="AZ9218" s="75"/>
      <c r="BA9218" s="75"/>
    </row>
    <row r="9219" spans="48:53">
      <c r="AV9219" s="203"/>
      <c r="AW9219" s="75"/>
      <c r="AX9219" s="75"/>
      <c r="AY9219" s="94"/>
      <c r="AZ9219" s="75"/>
      <c r="BA9219" s="75"/>
    </row>
    <row r="9220" spans="48:53">
      <c r="AV9220" s="203"/>
      <c r="AW9220" s="75"/>
      <c r="AX9220" s="75"/>
      <c r="AY9220" s="94"/>
      <c r="AZ9220" s="75"/>
      <c r="BA9220" s="75"/>
    </row>
    <row r="9221" spans="48:53">
      <c r="AV9221" s="203"/>
      <c r="AW9221" s="75"/>
      <c r="AX9221" s="75"/>
      <c r="AY9221" s="94"/>
      <c r="AZ9221" s="75"/>
      <c r="BA9221" s="75"/>
    </row>
    <row r="9222" spans="48:53">
      <c r="AV9222" s="203"/>
      <c r="AW9222" s="75"/>
      <c r="AX9222" s="75"/>
      <c r="AY9222" s="94"/>
      <c r="AZ9222" s="75"/>
      <c r="BA9222" s="75"/>
    </row>
    <row r="9223" spans="48:53">
      <c r="AV9223" s="203"/>
      <c r="AW9223" s="75"/>
      <c r="AX9223" s="75"/>
      <c r="AY9223" s="94"/>
      <c r="AZ9223" s="75"/>
      <c r="BA9223" s="75"/>
    </row>
    <row r="9224" spans="48:53">
      <c r="AV9224" s="203"/>
      <c r="AW9224" s="75"/>
      <c r="AX9224" s="75"/>
      <c r="AY9224" s="94"/>
      <c r="AZ9224" s="75"/>
      <c r="BA9224" s="75"/>
    </row>
    <row r="9225" spans="48:53">
      <c r="AV9225" s="203"/>
      <c r="AW9225" s="75"/>
      <c r="AX9225" s="75"/>
      <c r="AY9225" s="94"/>
      <c r="AZ9225" s="75"/>
      <c r="BA9225" s="75"/>
    </row>
    <row r="9226" spans="48:53">
      <c r="AV9226" s="203"/>
      <c r="AW9226" s="75"/>
      <c r="AX9226" s="75"/>
      <c r="AY9226" s="94"/>
      <c r="AZ9226" s="75"/>
      <c r="BA9226" s="75"/>
    </row>
    <row r="9227" spans="48:53">
      <c r="AV9227" s="203"/>
      <c r="AW9227" s="75"/>
      <c r="AX9227" s="75"/>
      <c r="AY9227" s="94"/>
      <c r="AZ9227" s="75"/>
      <c r="BA9227" s="75"/>
    </row>
    <row r="9228" spans="48:53">
      <c r="AV9228" s="203"/>
      <c r="AW9228" s="75"/>
      <c r="AX9228" s="75"/>
      <c r="AY9228" s="94"/>
      <c r="AZ9228" s="75"/>
      <c r="BA9228" s="75"/>
    </row>
    <row r="9229" spans="48:53">
      <c r="AV9229" s="203"/>
      <c r="AW9229" s="75"/>
      <c r="AX9229" s="75"/>
      <c r="AY9229" s="94"/>
      <c r="AZ9229" s="75"/>
      <c r="BA9229" s="75"/>
    </row>
    <row r="9230" spans="48:53">
      <c r="AV9230" s="203"/>
      <c r="AW9230" s="75"/>
      <c r="AX9230" s="75"/>
      <c r="AY9230" s="94"/>
      <c r="AZ9230" s="75"/>
      <c r="BA9230" s="75"/>
    </row>
    <row r="9231" spans="48:53">
      <c r="AV9231" s="203"/>
      <c r="AW9231" s="75"/>
      <c r="AX9231" s="75"/>
      <c r="AY9231" s="94"/>
      <c r="AZ9231" s="75"/>
      <c r="BA9231" s="75"/>
    </row>
    <row r="9232" spans="48:53">
      <c r="AV9232" s="203"/>
      <c r="AW9232" s="75"/>
      <c r="AX9232" s="75"/>
      <c r="AY9232" s="94"/>
      <c r="AZ9232" s="75"/>
      <c r="BA9232" s="75"/>
    </row>
    <row r="9233" spans="48:53">
      <c r="AV9233" s="203"/>
      <c r="AW9233" s="75"/>
      <c r="AX9233" s="75"/>
      <c r="AY9233" s="94"/>
      <c r="AZ9233" s="75"/>
      <c r="BA9233" s="75"/>
    </row>
    <row r="9234" spans="48:53">
      <c r="AV9234" s="203"/>
      <c r="AW9234" s="75"/>
      <c r="AX9234" s="75"/>
      <c r="AY9234" s="94"/>
      <c r="AZ9234" s="75"/>
      <c r="BA9234" s="75"/>
    </row>
    <row r="9235" spans="48:53">
      <c r="AV9235" s="203"/>
      <c r="AW9235" s="75"/>
      <c r="AX9235" s="75"/>
      <c r="AY9235" s="94"/>
      <c r="AZ9235" s="75"/>
      <c r="BA9235" s="75"/>
    </row>
    <row r="9236" spans="48:53">
      <c r="AV9236" s="203"/>
      <c r="AW9236" s="75"/>
      <c r="AX9236" s="75"/>
      <c r="AY9236" s="94"/>
      <c r="AZ9236" s="75"/>
      <c r="BA9236" s="75"/>
    </row>
    <row r="9237" spans="48:53">
      <c r="AV9237" s="203"/>
      <c r="AW9237" s="75"/>
      <c r="AX9237" s="75"/>
      <c r="AY9237" s="94"/>
      <c r="AZ9237" s="75"/>
      <c r="BA9237" s="75"/>
    </row>
    <row r="9238" spans="48:53">
      <c r="AV9238" s="203"/>
      <c r="AW9238" s="75"/>
      <c r="AX9238" s="75"/>
      <c r="AY9238" s="94"/>
      <c r="AZ9238" s="75"/>
      <c r="BA9238" s="75"/>
    </row>
    <row r="9239" spans="48:53">
      <c r="AV9239" s="203"/>
      <c r="AW9239" s="75"/>
      <c r="AX9239" s="75"/>
      <c r="AY9239" s="94"/>
      <c r="AZ9239" s="75"/>
      <c r="BA9239" s="75"/>
    </row>
    <row r="9240" spans="48:53">
      <c r="AV9240" s="203"/>
      <c r="AW9240" s="75"/>
      <c r="AX9240" s="75"/>
      <c r="AY9240" s="94"/>
      <c r="AZ9240" s="75"/>
      <c r="BA9240" s="75"/>
    </row>
    <row r="9241" spans="48:53">
      <c r="AV9241" s="203"/>
      <c r="AW9241" s="75"/>
      <c r="AX9241" s="75"/>
      <c r="AY9241" s="94"/>
      <c r="AZ9241" s="75"/>
      <c r="BA9241" s="75"/>
    </row>
    <row r="9242" spans="48:53">
      <c r="AV9242" s="203"/>
      <c r="AW9242" s="75"/>
      <c r="AX9242" s="75"/>
      <c r="AY9242" s="94"/>
      <c r="AZ9242" s="75"/>
      <c r="BA9242" s="75"/>
    </row>
    <row r="9243" spans="48:53">
      <c r="AV9243" s="203"/>
      <c r="AW9243" s="75"/>
      <c r="AX9243" s="75"/>
      <c r="AY9243" s="94"/>
      <c r="AZ9243" s="75"/>
      <c r="BA9243" s="75"/>
    </row>
    <row r="9244" spans="48:53">
      <c r="AV9244" s="203"/>
      <c r="AW9244" s="75"/>
      <c r="AX9244" s="75"/>
      <c r="AY9244" s="94"/>
      <c r="AZ9244" s="75"/>
      <c r="BA9244" s="75"/>
    </row>
    <row r="9245" spans="48:53">
      <c r="AV9245" s="203"/>
      <c r="AW9245" s="75"/>
      <c r="AX9245" s="75"/>
      <c r="AY9245" s="94"/>
      <c r="AZ9245" s="75"/>
      <c r="BA9245" s="75"/>
    </row>
    <row r="9246" spans="48:53">
      <c r="AV9246" s="203"/>
      <c r="AW9246" s="75"/>
      <c r="AX9246" s="75"/>
      <c r="AY9246" s="94"/>
      <c r="AZ9246" s="75"/>
      <c r="BA9246" s="75"/>
    </row>
    <row r="9247" spans="48:53">
      <c r="AV9247" s="203"/>
      <c r="AW9247" s="75"/>
      <c r="AX9247" s="75"/>
      <c r="AY9247" s="94"/>
      <c r="AZ9247" s="75"/>
      <c r="BA9247" s="75"/>
    </row>
    <row r="9248" spans="48:53">
      <c r="AV9248" s="203"/>
      <c r="AW9248" s="75"/>
      <c r="AX9248" s="75"/>
      <c r="AY9248" s="94"/>
      <c r="AZ9248" s="75"/>
      <c r="BA9248" s="75"/>
    </row>
    <row r="9249" spans="48:53">
      <c r="AV9249" s="203"/>
      <c r="AW9249" s="75"/>
      <c r="AX9249" s="75"/>
      <c r="AY9249" s="94"/>
      <c r="AZ9249" s="75"/>
      <c r="BA9249" s="75"/>
    </row>
    <row r="9250" spans="48:53">
      <c r="AV9250" s="203"/>
      <c r="AW9250" s="75"/>
      <c r="AX9250" s="75"/>
      <c r="AY9250" s="94"/>
      <c r="AZ9250" s="75"/>
      <c r="BA9250" s="75"/>
    </row>
    <row r="9251" spans="48:53">
      <c r="AV9251" s="203"/>
      <c r="AW9251" s="75"/>
      <c r="AX9251" s="75"/>
      <c r="AY9251" s="94"/>
      <c r="AZ9251" s="75"/>
      <c r="BA9251" s="75"/>
    </row>
    <row r="9252" spans="48:53">
      <c r="AV9252" s="203"/>
      <c r="AW9252" s="75"/>
      <c r="AX9252" s="75"/>
      <c r="AY9252" s="94"/>
      <c r="AZ9252" s="75"/>
      <c r="BA9252" s="75"/>
    </row>
    <row r="9253" spans="48:53">
      <c r="AV9253" s="203"/>
      <c r="AW9253" s="75"/>
      <c r="AX9253" s="75"/>
      <c r="AY9253" s="94"/>
      <c r="AZ9253" s="75"/>
      <c r="BA9253" s="75"/>
    </row>
    <row r="9254" spans="48:53">
      <c r="AV9254" s="203"/>
      <c r="AW9254" s="75"/>
      <c r="AX9254" s="75"/>
      <c r="AY9254" s="94"/>
      <c r="AZ9254" s="75"/>
      <c r="BA9254" s="75"/>
    </row>
    <row r="9255" spans="48:53">
      <c r="AV9255" s="203"/>
      <c r="AW9255" s="75"/>
      <c r="AX9255" s="75"/>
      <c r="AY9255" s="94"/>
      <c r="AZ9255" s="75"/>
      <c r="BA9255" s="75"/>
    </row>
    <row r="9256" spans="48:53">
      <c r="AV9256" s="203"/>
      <c r="AW9256" s="75"/>
      <c r="AX9256" s="75"/>
      <c r="AY9256" s="94"/>
      <c r="AZ9256" s="75"/>
      <c r="BA9256" s="75"/>
    </row>
    <row r="9257" spans="48:53">
      <c r="AV9257" s="203"/>
      <c r="AW9257" s="75"/>
      <c r="AX9257" s="75"/>
      <c r="AY9257" s="94"/>
      <c r="AZ9257" s="75"/>
      <c r="BA9257" s="75"/>
    </row>
    <row r="9258" spans="48:53">
      <c r="AV9258" s="203"/>
      <c r="AW9258" s="75"/>
      <c r="AX9258" s="75"/>
      <c r="AY9258" s="94"/>
      <c r="AZ9258" s="75"/>
      <c r="BA9258" s="75"/>
    </row>
    <row r="9259" spans="48:53">
      <c r="AV9259" s="203"/>
      <c r="AW9259" s="75"/>
      <c r="AX9259" s="75"/>
      <c r="AY9259" s="94"/>
      <c r="AZ9259" s="75"/>
      <c r="BA9259" s="75"/>
    </row>
    <row r="9260" spans="48:53">
      <c r="AV9260" s="203"/>
      <c r="AW9260" s="75"/>
      <c r="AX9260" s="75"/>
      <c r="AY9260" s="94"/>
      <c r="AZ9260" s="75"/>
      <c r="BA9260" s="75"/>
    </row>
    <row r="9261" spans="48:53">
      <c r="AV9261" s="203"/>
      <c r="AW9261" s="75"/>
      <c r="AX9261" s="75"/>
      <c r="AY9261" s="94"/>
      <c r="AZ9261" s="75"/>
      <c r="BA9261" s="75"/>
    </row>
    <row r="9262" spans="48:53">
      <c r="AV9262" s="203"/>
      <c r="AW9262" s="75"/>
      <c r="AX9262" s="75"/>
      <c r="AY9262" s="94"/>
      <c r="AZ9262" s="75"/>
      <c r="BA9262" s="75"/>
    </row>
    <row r="9263" spans="48:53">
      <c r="AV9263" s="203"/>
      <c r="AW9263" s="75"/>
      <c r="AX9263" s="75"/>
      <c r="AY9263" s="94"/>
      <c r="AZ9263" s="75"/>
      <c r="BA9263" s="75"/>
    </row>
    <row r="9264" spans="48:53">
      <c r="AV9264" s="203"/>
      <c r="AW9264" s="75"/>
      <c r="AX9264" s="75"/>
      <c r="AY9264" s="94"/>
      <c r="AZ9264" s="75"/>
      <c r="BA9264" s="75"/>
    </row>
    <row r="9265" spans="48:53">
      <c r="AV9265" s="203"/>
      <c r="AW9265" s="75"/>
      <c r="AX9265" s="75"/>
      <c r="AY9265" s="94"/>
      <c r="AZ9265" s="75"/>
      <c r="BA9265" s="75"/>
    </row>
    <row r="9266" spans="48:53">
      <c r="AV9266" s="203"/>
      <c r="AW9266" s="75"/>
      <c r="AX9266" s="75"/>
      <c r="AY9266" s="94"/>
      <c r="AZ9266" s="75"/>
      <c r="BA9266" s="75"/>
    </row>
    <row r="9267" spans="48:53">
      <c r="AV9267" s="203"/>
      <c r="AW9267" s="75"/>
      <c r="AX9267" s="75"/>
      <c r="AY9267" s="94"/>
      <c r="AZ9267" s="75"/>
      <c r="BA9267" s="75"/>
    </row>
    <row r="9268" spans="48:53">
      <c r="AV9268" s="203"/>
      <c r="AW9268" s="75"/>
      <c r="AX9268" s="75"/>
      <c r="AY9268" s="94"/>
      <c r="AZ9268" s="75"/>
      <c r="BA9268" s="75"/>
    </row>
    <row r="9269" spans="48:53">
      <c r="AV9269" s="203"/>
      <c r="AW9269" s="75"/>
      <c r="AX9269" s="75"/>
      <c r="AY9269" s="94"/>
      <c r="AZ9269" s="75"/>
      <c r="BA9269" s="75"/>
    </row>
    <row r="9270" spans="48:53">
      <c r="AV9270" s="203"/>
      <c r="AW9270" s="75"/>
      <c r="AX9270" s="75"/>
      <c r="AY9270" s="94"/>
      <c r="AZ9270" s="75"/>
      <c r="BA9270" s="75"/>
    </row>
    <row r="9271" spans="48:53">
      <c r="AV9271" s="203"/>
      <c r="AW9271" s="75"/>
      <c r="AX9271" s="75"/>
      <c r="AY9271" s="94"/>
      <c r="AZ9271" s="75"/>
      <c r="BA9271" s="75"/>
    </row>
    <row r="9272" spans="48:53">
      <c r="AV9272" s="203"/>
      <c r="AW9272" s="75"/>
      <c r="AX9272" s="75"/>
      <c r="AY9272" s="94"/>
      <c r="AZ9272" s="75"/>
      <c r="BA9272" s="75"/>
    </row>
    <row r="9273" spans="48:53">
      <c r="AV9273" s="203"/>
      <c r="AW9273" s="75"/>
      <c r="AX9273" s="75"/>
      <c r="AY9273" s="94"/>
      <c r="AZ9273" s="75"/>
      <c r="BA9273" s="75"/>
    </row>
    <row r="9274" spans="48:53">
      <c r="AV9274" s="203"/>
      <c r="AW9274" s="75"/>
      <c r="AX9274" s="75"/>
      <c r="AY9274" s="94"/>
      <c r="AZ9274" s="75"/>
      <c r="BA9274" s="75"/>
    </row>
    <row r="9275" spans="48:53">
      <c r="AV9275" s="203"/>
      <c r="AW9275" s="75"/>
      <c r="AX9275" s="75"/>
      <c r="AY9275" s="94"/>
      <c r="AZ9275" s="75"/>
      <c r="BA9275" s="75"/>
    </row>
    <row r="9276" spans="48:53">
      <c r="AV9276" s="203"/>
      <c r="AW9276" s="75"/>
      <c r="AX9276" s="75"/>
      <c r="AY9276" s="94"/>
      <c r="AZ9276" s="75"/>
      <c r="BA9276" s="75"/>
    </row>
    <row r="9277" spans="48:53">
      <c r="AV9277" s="203"/>
      <c r="AW9277" s="75"/>
      <c r="AX9277" s="75"/>
      <c r="AY9277" s="94"/>
      <c r="AZ9277" s="75"/>
      <c r="BA9277" s="75"/>
    </row>
    <row r="9278" spans="48:53">
      <c r="AV9278" s="203"/>
      <c r="AW9278" s="75"/>
      <c r="AX9278" s="75"/>
      <c r="AY9278" s="94"/>
      <c r="AZ9278" s="75"/>
      <c r="BA9278" s="75"/>
    </row>
    <row r="9279" spans="48:53">
      <c r="AV9279" s="203"/>
      <c r="AW9279" s="75"/>
      <c r="AX9279" s="75"/>
      <c r="AY9279" s="94"/>
      <c r="AZ9279" s="75"/>
      <c r="BA9279" s="75"/>
    </row>
    <row r="9280" spans="48:53">
      <c r="AV9280" s="203"/>
      <c r="AW9280" s="75"/>
      <c r="AX9280" s="75"/>
      <c r="AY9280" s="94"/>
      <c r="AZ9280" s="75"/>
      <c r="BA9280" s="75"/>
    </row>
    <row r="9281" spans="48:53">
      <c r="AV9281" s="203"/>
      <c r="AW9281" s="75"/>
      <c r="AX9281" s="75"/>
      <c r="AY9281" s="94"/>
      <c r="AZ9281" s="75"/>
      <c r="BA9281" s="75"/>
    </row>
    <row r="9282" spans="48:53">
      <c r="AV9282" s="203"/>
      <c r="AW9282" s="75"/>
      <c r="AX9282" s="75"/>
      <c r="AY9282" s="94"/>
      <c r="AZ9282" s="75"/>
      <c r="BA9282" s="75"/>
    </row>
    <row r="9283" spans="48:53">
      <c r="AV9283" s="203"/>
      <c r="AW9283" s="75"/>
      <c r="AX9283" s="75"/>
      <c r="AY9283" s="94"/>
      <c r="AZ9283" s="75"/>
      <c r="BA9283" s="75"/>
    </row>
    <row r="9284" spans="48:53">
      <c r="AV9284" s="203"/>
      <c r="AW9284" s="75"/>
      <c r="AX9284" s="75"/>
      <c r="AY9284" s="94"/>
      <c r="AZ9284" s="75"/>
      <c r="BA9284" s="75"/>
    </row>
    <row r="9285" spans="48:53">
      <c r="AV9285" s="203"/>
      <c r="AW9285" s="75"/>
      <c r="AX9285" s="75"/>
      <c r="AY9285" s="94"/>
      <c r="AZ9285" s="75"/>
      <c r="BA9285" s="75"/>
    </row>
    <row r="9286" spans="48:53">
      <c r="AV9286" s="203"/>
      <c r="AW9286" s="75"/>
      <c r="AX9286" s="75"/>
      <c r="AY9286" s="94"/>
      <c r="AZ9286" s="75"/>
      <c r="BA9286" s="75"/>
    </row>
    <row r="9287" spans="48:53">
      <c r="AV9287" s="203"/>
      <c r="AW9287" s="75"/>
      <c r="AX9287" s="75"/>
      <c r="AY9287" s="94"/>
      <c r="AZ9287" s="75"/>
      <c r="BA9287" s="75"/>
    </row>
    <row r="9288" spans="48:53">
      <c r="AV9288" s="203"/>
      <c r="AW9288" s="75"/>
      <c r="AX9288" s="75"/>
      <c r="AY9288" s="94"/>
      <c r="AZ9288" s="75"/>
      <c r="BA9288" s="75"/>
    </row>
    <row r="9289" spans="48:53">
      <c r="AV9289" s="203"/>
      <c r="AW9289" s="75"/>
      <c r="AX9289" s="75"/>
      <c r="AY9289" s="94"/>
      <c r="AZ9289" s="75"/>
      <c r="BA9289" s="75"/>
    </row>
    <row r="9290" spans="48:53">
      <c r="AV9290" s="203"/>
      <c r="AW9290" s="75"/>
      <c r="AX9290" s="75"/>
      <c r="AY9290" s="94"/>
      <c r="AZ9290" s="75"/>
      <c r="BA9290" s="75"/>
    </row>
    <row r="9291" spans="48:53">
      <c r="AV9291" s="203"/>
      <c r="AW9291" s="75"/>
      <c r="AX9291" s="75"/>
      <c r="AY9291" s="94"/>
      <c r="AZ9291" s="75"/>
      <c r="BA9291" s="75"/>
    </row>
    <row r="9292" spans="48:53">
      <c r="AV9292" s="203"/>
      <c r="AW9292" s="75"/>
      <c r="AX9292" s="75"/>
      <c r="AY9292" s="94"/>
      <c r="AZ9292" s="75"/>
      <c r="BA9292" s="75"/>
    </row>
    <row r="9293" spans="48:53">
      <c r="AV9293" s="203"/>
      <c r="AW9293" s="75"/>
      <c r="AX9293" s="75"/>
      <c r="AY9293" s="94"/>
      <c r="AZ9293" s="75"/>
      <c r="BA9293" s="75"/>
    </row>
    <row r="9294" spans="48:53">
      <c r="AV9294" s="203"/>
      <c r="AW9294" s="75"/>
      <c r="AX9294" s="75"/>
      <c r="AY9294" s="94"/>
      <c r="AZ9294" s="75"/>
      <c r="BA9294" s="75"/>
    </row>
    <row r="9295" spans="48:53">
      <c r="AV9295" s="203"/>
      <c r="AW9295" s="75"/>
      <c r="AX9295" s="75"/>
      <c r="AY9295" s="94"/>
      <c r="AZ9295" s="75"/>
      <c r="BA9295" s="75"/>
    </row>
    <row r="9296" spans="48:53">
      <c r="AV9296" s="203"/>
      <c r="AW9296" s="75"/>
      <c r="AX9296" s="75"/>
      <c r="AY9296" s="94"/>
      <c r="AZ9296" s="75"/>
      <c r="BA9296" s="75"/>
    </row>
    <row r="9297" spans="48:53">
      <c r="AV9297" s="203"/>
      <c r="AW9297" s="75"/>
      <c r="AX9297" s="75"/>
      <c r="AY9297" s="94"/>
      <c r="AZ9297" s="75"/>
      <c r="BA9297" s="75"/>
    </row>
    <row r="9298" spans="48:53">
      <c r="AV9298" s="203"/>
      <c r="AW9298" s="75"/>
      <c r="AX9298" s="75"/>
      <c r="AY9298" s="94"/>
      <c r="AZ9298" s="75"/>
      <c r="BA9298" s="75"/>
    </row>
    <row r="9299" spans="48:53">
      <c r="AV9299" s="203"/>
      <c r="AW9299" s="75"/>
      <c r="AX9299" s="75"/>
      <c r="AY9299" s="94"/>
      <c r="AZ9299" s="75"/>
      <c r="BA9299" s="75"/>
    </row>
    <row r="9300" spans="48:53">
      <c r="AV9300" s="203"/>
      <c r="AW9300" s="75"/>
      <c r="AX9300" s="75"/>
      <c r="AY9300" s="94"/>
      <c r="AZ9300" s="75"/>
      <c r="BA9300" s="75"/>
    </row>
    <row r="9301" spans="48:53">
      <c r="AV9301" s="203"/>
      <c r="AW9301" s="75"/>
      <c r="AX9301" s="75"/>
      <c r="AY9301" s="94"/>
      <c r="AZ9301" s="75"/>
      <c r="BA9301" s="75"/>
    </row>
    <row r="9302" spans="48:53">
      <c r="AV9302" s="203"/>
      <c r="AW9302" s="75"/>
      <c r="AX9302" s="75"/>
      <c r="AY9302" s="94"/>
      <c r="AZ9302" s="75"/>
      <c r="BA9302" s="75"/>
    </row>
    <row r="9303" spans="48:53">
      <c r="AV9303" s="203"/>
      <c r="AW9303" s="75"/>
      <c r="AX9303" s="75"/>
      <c r="AY9303" s="94"/>
      <c r="AZ9303" s="75"/>
      <c r="BA9303" s="75"/>
    </row>
    <row r="9304" spans="48:53">
      <c r="AV9304" s="203"/>
      <c r="AW9304" s="75"/>
      <c r="AX9304" s="75"/>
      <c r="AY9304" s="94"/>
      <c r="AZ9304" s="75"/>
      <c r="BA9304" s="75"/>
    </row>
    <row r="9305" spans="48:53">
      <c r="AV9305" s="203"/>
      <c r="AW9305" s="75"/>
      <c r="AX9305" s="75"/>
      <c r="AY9305" s="94"/>
      <c r="AZ9305" s="75"/>
      <c r="BA9305" s="75"/>
    </row>
    <row r="9306" spans="48:53">
      <c r="AV9306" s="203"/>
      <c r="AW9306" s="75"/>
      <c r="AX9306" s="75"/>
      <c r="AY9306" s="94"/>
      <c r="AZ9306" s="75"/>
      <c r="BA9306" s="75"/>
    </row>
    <row r="9307" spans="48:53">
      <c r="AV9307" s="203"/>
      <c r="AW9307" s="75"/>
      <c r="AX9307" s="75"/>
      <c r="AY9307" s="94"/>
      <c r="AZ9307" s="75"/>
      <c r="BA9307" s="75"/>
    </row>
    <row r="9308" spans="48:53">
      <c r="AV9308" s="203"/>
      <c r="AW9308" s="75"/>
      <c r="AX9308" s="75"/>
      <c r="AY9308" s="94"/>
      <c r="AZ9308" s="75"/>
      <c r="BA9308" s="75"/>
    </row>
    <row r="9309" spans="48:53">
      <c r="AV9309" s="203"/>
      <c r="AW9309" s="75"/>
      <c r="AX9309" s="75"/>
      <c r="AY9309" s="94"/>
      <c r="AZ9309" s="75"/>
      <c r="BA9309" s="75"/>
    </row>
    <row r="9310" spans="48:53">
      <c r="AV9310" s="203"/>
      <c r="AW9310" s="75"/>
      <c r="AX9310" s="75"/>
      <c r="AY9310" s="94"/>
      <c r="AZ9310" s="75"/>
      <c r="BA9310" s="75"/>
    </row>
    <row r="9311" spans="48:53">
      <c r="AV9311" s="203"/>
      <c r="AW9311" s="75"/>
      <c r="AX9311" s="75"/>
      <c r="AY9311" s="94"/>
      <c r="AZ9311" s="75"/>
      <c r="BA9311" s="75"/>
    </row>
    <row r="9312" spans="48:53">
      <c r="AV9312" s="203"/>
      <c r="AW9312" s="75"/>
      <c r="AX9312" s="75"/>
      <c r="AY9312" s="94"/>
      <c r="AZ9312" s="75"/>
      <c r="BA9312" s="75"/>
    </row>
    <row r="9313" spans="48:53">
      <c r="AV9313" s="203"/>
      <c r="AW9313" s="75"/>
      <c r="AX9313" s="75"/>
      <c r="AY9313" s="94"/>
      <c r="AZ9313" s="75"/>
      <c r="BA9313" s="75"/>
    </row>
    <row r="9314" spans="48:53">
      <c r="AV9314" s="203"/>
      <c r="AW9314" s="75"/>
      <c r="AX9314" s="75"/>
      <c r="AY9314" s="94"/>
      <c r="AZ9314" s="75"/>
      <c r="BA9314" s="75"/>
    </row>
    <row r="9315" spans="48:53">
      <c r="AV9315" s="203"/>
      <c r="AW9315" s="75"/>
      <c r="AX9315" s="75"/>
      <c r="AY9315" s="94"/>
      <c r="AZ9315" s="75"/>
      <c r="BA9315" s="75"/>
    </row>
    <row r="9316" spans="48:53">
      <c r="AV9316" s="203"/>
      <c r="AW9316" s="75"/>
      <c r="AX9316" s="75"/>
      <c r="AY9316" s="94"/>
      <c r="AZ9316" s="75"/>
      <c r="BA9316" s="75"/>
    </row>
    <row r="9317" spans="48:53">
      <c r="AV9317" s="203"/>
      <c r="AW9317" s="75"/>
      <c r="AX9317" s="75"/>
      <c r="AY9317" s="94"/>
      <c r="AZ9317" s="75"/>
      <c r="BA9317" s="75"/>
    </row>
    <row r="9318" spans="48:53">
      <c r="AV9318" s="203"/>
      <c r="AW9318" s="75"/>
      <c r="AX9318" s="75"/>
      <c r="AY9318" s="94"/>
      <c r="AZ9318" s="75"/>
      <c r="BA9318" s="75"/>
    </row>
    <row r="9319" spans="48:53">
      <c r="AV9319" s="203"/>
      <c r="AW9319" s="75"/>
      <c r="AX9319" s="75"/>
      <c r="AY9319" s="94"/>
      <c r="AZ9319" s="75"/>
      <c r="BA9319" s="75"/>
    </row>
    <row r="9320" spans="48:53">
      <c r="AV9320" s="203"/>
      <c r="AW9320" s="75"/>
      <c r="AX9320" s="75"/>
      <c r="AY9320" s="94"/>
      <c r="AZ9320" s="75"/>
      <c r="BA9320" s="75"/>
    </row>
    <row r="9321" spans="48:53">
      <c r="AV9321" s="203"/>
      <c r="AW9321" s="75"/>
      <c r="AX9321" s="75"/>
      <c r="AY9321" s="94"/>
      <c r="AZ9321" s="75"/>
      <c r="BA9321" s="75"/>
    </row>
    <row r="9322" spans="48:53">
      <c r="AV9322" s="203"/>
      <c r="AW9322" s="75"/>
      <c r="AX9322" s="75"/>
      <c r="AY9322" s="94"/>
      <c r="AZ9322" s="75"/>
      <c r="BA9322" s="75"/>
    </row>
    <row r="9323" spans="48:53">
      <c r="AV9323" s="203"/>
      <c r="AW9323" s="75"/>
      <c r="AX9323" s="75"/>
      <c r="AY9323" s="94"/>
      <c r="AZ9323" s="75"/>
      <c r="BA9323" s="75"/>
    </row>
    <row r="9324" spans="48:53">
      <c r="AV9324" s="203"/>
      <c r="AW9324" s="75"/>
      <c r="AX9324" s="75"/>
      <c r="AY9324" s="94"/>
      <c r="AZ9324" s="75"/>
      <c r="BA9324" s="75"/>
    </row>
    <row r="9325" spans="48:53">
      <c r="AV9325" s="203"/>
      <c r="AW9325" s="75"/>
      <c r="AX9325" s="75"/>
      <c r="AY9325" s="94"/>
      <c r="AZ9325" s="75"/>
      <c r="BA9325" s="75"/>
    </row>
    <row r="9326" spans="48:53">
      <c r="AV9326" s="203"/>
      <c r="AW9326" s="75"/>
      <c r="AX9326" s="75"/>
      <c r="AY9326" s="94"/>
      <c r="AZ9326" s="75"/>
      <c r="BA9326" s="75"/>
    </row>
    <row r="9327" spans="48:53">
      <c r="AV9327" s="203"/>
      <c r="AW9327" s="75"/>
      <c r="AX9327" s="75"/>
      <c r="AY9327" s="94"/>
      <c r="AZ9327" s="75"/>
      <c r="BA9327" s="75"/>
    </row>
    <row r="9328" spans="48:53">
      <c r="AV9328" s="203"/>
      <c r="AW9328" s="75"/>
      <c r="AX9328" s="75"/>
      <c r="AY9328" s="94"/>
      <c r="AZ9328" s="75"/>
      <c r="BA9328" s="75"/>
    </row>
    <row r="9329" spans="48:53">
      <c r="AV9329" s="203"/>
      <c r="AW9329" s="75"/>
      <c r="AX9329" s="75"/>
      <c r="AY9329" s="94"/>
      <c r="AZ9329" s="75"/>
      <c r="BA9329" s="75"/>
    </row>
    <row r="9330" spans="48:53">
      <c r="AV9330" s="203"/>
      <c r="AW9330" s="75"/>
      <c r="AX9330" s="75"/>
      <c r="AY9330" s="94"/>
      <c r="AZ9330" s="75"/>
      <c r="BA9330" s="75"/>
    </row>
    <row r="9331" spans="48:53">
      <c r="AV9331" s="203"/>
      <c r="AW9331" s="75"/>
      <c r="AX9331" s="75"/>
      <c r="AY9331" s="94"/>
      <c r="AZ9331" s="75"/>
      <c r="BA9331" s="75"/>
    </row>
    <row r="9332" spans="48:53">
      <c r="AV9332" s="203"/>
      <c r="AW9332" s="75"/>
      <c r="AX9332" s="75"/>
      <c r="AY9332" s="94"/>
      <c r="AZ9332" s="75"/>
      <c r="BA9332" s="75"/>
    </row>
    <row r="9333" spans="48:53">
      <c r="AV9333" s="203"/>
      <c r="AW9333" s="75"/>
      <c r="AX9333" s="75"/>
      <c r="AY9333" s="94"/>
      <c r="AZ9333" s="75"/>
      <c r="BA9333" s="75"/>
    </row>
    <row r="9334" spans="48:53">
      <c r="AV9334" s="203"/>
      <c r="AW9334" s="75"/>
      <c r="AX9334" s="75"/>
      <c r="AY9334" s="94"/>
      <c r="AZ9334" s="75"/>
      <c r="BA9334" s="75"/>
    </row>
    <row r="9335" spans="48:53">
      <c r="AV9335" s="203"/>
      <c r="AW9335" s="75"/>
      <c r="AX9335" s="75"/>
      <c r="AY9335" s="94"/>
      <c r="AZ9335" s="75"/>
      <c r="BA9335" s="75"/>
    </row>
    <row r="9336" spans="48:53">
      <c r="AV9336" s="203"/>
      <c r="AW9336" s="75"/>
      <c r="AX9336" s="75"/>
      <c r="AY9336" s="94"/>
      <c r="AZ9336" s="75"/>
      <c r="BA9336" s="75"/>
    </row>
    <row r="9337" spans="48:53">
      <c r="AV9337" s="203"/>
      <c r="AW9337" s="75"/>
      <c r="AX9337" s="75"/>
      <c r="AY9337" s="94"/>
      <c r="AZ9337" s="75"/>
      <c r="BA9337" s="75"/>
    </row>
    <row r="9338" spans="48:53">
      <c r="AV9338" s="203"/>
      <c r="AW9338" s="75"/>
      <c r="AX9338" s="75"/>
      <c r="AY9338" s="94"/>
      <c r="AZ9338" s="75"/>
      <c r="BA9338" s="75"/>
    </row>
    <row r="9339" spans="48:53">
      <c r="AV9339" s="203"/>
      <c r="AW9339" s="75"/>
      <c r="AX9339" s="75"/>
      <c r="AY9339" s="94"/>
      <c r="AZ9339" s="75"/>
      <c r="BA9339" s="75"/>
    </row>
    <row r="9340" spans="48:53">
      <c r="AV9340" s="203"/>
      <c r="AW9340" s="75"/>
      <c r="AX9340" s="75"/>
      <c r="AY9340" s="94"/>
      <c r="AZ9340" s="75"/>
      <c r="BA9340" s="75"/>
    </row>
    <row r="9341" spans="48:53">
      <c r="AV9341" s="203"/>
      <c r="AW9341" s="75"/>
      <c r="AX9341" s="75"/>
      <c r="AY9341" s="94"/>
      <c r="AZ9341" s="75"/>
      <c r="BA9341" s="75"/>
    </row>
    <row r="9342" spans="48:53">
      <c r="AV9342" s="203"/>
      <c r="AW9342" s="75"/>
      <c r="AX9342" s="75"/>
      <c r="AY9342" s="94"/>
      <c r="AZ9342" s="75"/>
      <c r="BA9342" s="75"/>
    </row>
    <row r="9343" spans="48:53">
      <c r="AV9343" s="203"/>
      <c r="AW9343" s="75"/>
      <c r="AX9343" s="75"/>
      <c r="AY9343" s="94"/>
      <c r="AZ9343" s="75"/>
      <c r="BA9343" s="75"/>
    </row>
    <row r="9344" spans="48:53">
      <c r="AV9344" s="203"/>
      <c r="AW9344" s="75"/>
      <c r="AX9344" s="75"/>
      <c r="AY9344" s="94"/>
      <c r="AZ9344" s="75"/>
      <c r="BA9344" s="75"/>
    </row>
    <row r="9345" spans="48:53">
      <c r="AV9345" s="203"/>
      <c r="AW9345" s="75"/>
      <c r="AX9345" s="75"/>
      <c r="AY9345" s="94"/>
      <c r="AZ9345" s="75"/>
      <c r="BA9345" s="75"/>
    </row>
    <row r="9346" spans="48:53">
      <c r="AV9346" s="203"/>
      <c r="AW9346" s="75"/>
      <c r="AX9346" s="75"/>
      <c r="AY9346" s="94"/>
      <c r="AZ9346" s="75"/>
      <c r="BA9346" s="75"/>
    </row>
    <row r="9347" spans="48:53">
      <c r="AV9347" s="203"/>
      <c r="AW9347" s="75"/>
      <c r="AX9347" s="75"/>
      <c r="AY9347" s="94"/>
      <c r="AZ9347" s="75"/>
      <c r="BA9347" s="75"/>
    </row>
    <row r="9348" spans="48:53">
      <c r="AV9348" s="203"/>
      <c r="AW9348" s="75"/>
      <c r="AX9348" s="75"/>
      <c r="AY9348" s="94"/>
      <c r="AZ9348" s="75"/>
      <c r="BA9348" s="75"/>
    </row>
    <row r="9349" spans="48:53">
      <c r="AV9349" s="203"/>
      <c r="AW9349" s="75"/>
      <c r="AX9349" s="75"/>
      <c r="AY9349" s="94"/>
      <c r="AZ9349" s="75"/>
      <c r="BA9349" s="75"/>
    </row>
    <row r="9350" spans="48:53">
      <c r="AV9350" s="203"/>
      <c r="AW9350" s="75"/>
      <c r="AX9350" s="75"/>
      <c r="AY9350" s="94"/>
      <c r="AZ9350" s="75"/>
      <c r="BA9350" s="75"/>
    </row>
    <row r="9351" spans="48:53">
      <c r="AV9351" s="203"/>
      <c r="AW9351" s="75"/>
      <c r="AX9351" s="75"/>
      <c r="AY9351" s="94"/>
      <c r="AZ9351" s="75"/>
      <c r="BA9351" s="75"/>
    </row>
    <row r="9352" spans="48:53">
      <c r="AV9352" s="203"/>
      <c r="AW9352" s="75"/>
      <c r="AX9352" s="75"/>
      <c r="AY9352" s="94"/>
      <c r="AZ9352" s="75"/>
      <c r="BA9352" s="75"/>
    </row>
    <row r="9353" spans="48:53">
      <c r="AV9353" s="203"/>
      <c r="AW9353" s="75"/>
      <c r="AX9353" s="75"/>
      <c r="AY9353" s="94"/>
      <c r="AZ9353" s="75"/>
      <c r="BA9353" s="75"/>
    </row>
    <row r="9354" spans="48:53">
      <c r="AV9354" s="203"/>
      <c r="AW9354" s="75"/>
      <c r="AX9354" s="75"/>
      <c r="AY9354" s="94"/>
      <c r="AZ9354" s="75"/>
      <c r="BA9354" s="75"/>
    </row>
    <row r="9355" spans="48:53">
      <c r="AV9355" s="203"/>
      <c r="AW9355" s="75"/>
      <c r="AX9355" s="75"/>
      <c r="AY9355" s="94"/>
      <c r="AZ9355" s="75"/>
      <c r="BA9355" s="75"/>
    </row>
    <row r="9356" spans="48:53">
      <c r="AV9356" s="203"/>
      <c r="AW9356" s="75"/>
      <c r="AX9356" s="75"/>
      <c r="AY9356" s="94"/>
      <c r="AZ9356" s="75"/>
      <c r="BA9356" s="75"/>
    </row>
    <row r="9357" spans="48:53">
      <c r="AV9357" s="203"/>
      <c r="AW9357" s="75"/>
      <c r="AX9357" s="75"/>
      <c r="AY9357" s="94"/>
      <c r="AZ9357" s="75"/>
      <c r="BA9357" s="75"/>
    </row>
    <row r="9358" spans="48:53">
      <c r="AV9358" s="203"/>
      <c r="AW9358" s="75"/>
      <c r="AX9358" s="75"/>
      <c r="AY9358" s="94"/>
      <c r="AZ9358" s="75"/>
      <c r="BA9358" s="75"/>
    </row>
    <row r="9359" spans="48:53">
      <c r="AV9359" s="203"/>
      <c r="AW9359" s="75"/>
      <c r="AX9359" s="75"/>
      <c r="AY9359" s="94"/>
      <c r="AZ9359" s="75"/>
      <c r="BA9359" s="75"/>
    </row>
    <row r="9360" spans="48:53">
      <c r="AV9360" s="203"/>
      <c r="AW9360" s="75"/>
      <c r="AX9360" s="75"/>
      <c r="AY9360" s="94"/>
      <c r="AZ9360" s="75"/>
      <c r="BA9360" s="75"/>
    </row>
    <row r="9361" spans="48:53">
      <c r="AV9361" s="203"/>
      <c r="AW9361" s="75"/>
      <c r="AX9361" s="75"/>
      <c r="AY9361" s="94"/>
      <c r="AZ9361" s="75"/>
      <c r="BA9361" s="75"/>
    </row>
    <row r="9362" spans="48:53">
      <c r="AV9362" s="203"/>
      <c r="AW9362" s="75"/>
      <c r="AX9362" s="75"/>
      <c r="AY9362" s="94"/>
      <c r="AZ9362" s="75"/>
      <c r="BA9362" s="75"/>
    </row>
    <row r="9363" spans="48:53">
      <c r="AV9363" s="203"/>
      <c r="AW9363" s="75"/>
      <c r="AX9363" s="75"/>
      <c r="AY9363" s="94"/>
      <c r="AZ9363" s="75"/>
      <c r="BA9363" s="75"/>
    </row>
    <row r="9364" spans="48:53">
      <c r="AV9364" s="203"/>
      <c r="AW9364" s="75"/>
      <c r="AX9364" s="75"/>
      <c r="AY9364" s="94"/>
      <c r="AZ9364" s="75"/>
      <c r="BA9364" s="75"/>
    </row>
    <row r="9365" spans="48:53">
      <c r="AV9365" s="203"/>
      <c r="AW9365" s="75"/>
      <c r="AX9365" s="75"/>
      <c r="AY9365" s="94"/>
      <c r="AZ9365" s="75"/>
      <c r="BA9365" s="75"/>
    </row>
    <row r="9366" spans="48:53">
      <c r="AV9366" s="203"/>
      <c r="AW9366" s="75"/>
      <c r="AX9366" s="75"/>
      <c r="AY9366" s="94"/>
      <c r="AZ9366" s="75"/>
      <c r="BA9366" s="75"/>
    </row>
    <row r="9367" spans="48:53">
      <c r="AV9367" s="203"/>
      <c r="AW9367" s="75"/>
      <c r="AX9367" s="75"/>
      <c r="AY9367" s="94"/>
      <c r="AZ9367" s="75"/>
      <c r="BA9367" s="75"/>
    </row>
    <row r="9368" spans="48:53">
      <c r="AV9368" s="203"/>
      <c r="AW9368" s="75"/>
      <c r="AX9368" s="75"/>
      <c r="AY9368" s="94"/>
      <c r="AZ9368" s="75"/>
      <c r="BA9368" s="75"/>
    </row>
    <row r="9369" spans="48:53">
      <c r="AV9369" s="203"/>
      <c r="AW9369" s="75"/>
      <c r="AX9369" s="75"/>
      <c r="AY9369" s="94"/>
      <c r="AZ9369" s="75"/>
      <c r="BA9369" s="75"/>
    </row>
    <row r="9370" spans="48:53">
      <c r="AV9370" s="203"/>
      <c r="AW9370" s="75"/>
      <c r="AX9370" s="75"/>
      <c r="AY9370" s="94"/>
      <c r="AZ9370" s="75"/>
      <c r="BA9370" s="75"/>
    </row>
    <row r="9371" spans="48:53">
      <c r="AV9371" s="203"/>
      <c r="AW9371" s="75"/>
      <c r="AX9371" s="75"/>
      <c r="AY9371" s="94"/>
      <c r="AZ9371" s="75"/>
      <c r="BA9371" s="75"/>
    </row>
    <row r="9372" spans="48:53">
      <c r="AV9372" s="203"/>
      <c r="AW9372" s="75"/>
      <c r="AX9372" s="75"/>
      <c r="AY9372" s="94"/>
      <c r="AZ9372" s="75"/>
      <c r="BA9372" s="75"/>
    </row>
    <row r="9373" spans="48:53">
      <c r="AV9373" s="203"/>
      <c r="AW9373" s="75"/>
      <c r="AX9373" s="75"/>
      <c r="AY9373" s="94"/>
      <c r="AZ9373" s="75"/>
      <c r="BA9373" s="75"/>
    </row>
    <row r="9374" spans="48:53">
      <c r="AV9374" s="203"/>
      <c r="AW9374" s="75"/>
      <c r="AX9374" s="75"/>
      <c r="AY9374" s="94"/>
      <c r="AZ9374" s="75"/>
      <c r="BA9374" s="75"/>
    </row>
    <row r="9375" spans="48:53">
      <c r="AV9375" s="203"/>
      <c r="AW9375" s="75"/>
      <c r="AX9375" s="75"/>
      <c r="AY9375" s="94"/>
      <c r="AZ9375" s="75"/>
      <c r="BA9375" s="75"/>
    </row>
    <row r="9376" spans="48:53">
      <c r="AV9376" s="203"/>
      <c r="AW9376" s="75"/>
      <c r="AX9376" s="75"/>
      <c r="AY9376" s="94"/>
      <c r="AZ9376" s="75"/>
      <c r="BA9376" s="75"/>
    </row>
    <row r="9377" spans="48:53">
      <c r="AV9377" s="203"/>
      <c r="AW9377" s="75"/>
      <c r="AX9377" s="75"/>
      <c r="AY9377" s="94"/>
      <c r="AZ9377" s="75"/>
      <c r="BA9377" s="75"/>
    </row>
    <row r="9378" spans="48:53">
      <c r="AV9378" s="203"/>
      <c r="AW9378" s="75"/>
      <c r="AX9378" s="75"/>
      <c r="AY9378" s="94"/>
      <c r="AZ9378" s="75"/>
      <c r="BA9378" s="75"/>
    </row>
    <row r="9379" spans="48:53">
      <c r="AV9379" s="203"/>
      <c r="AW9379" s="75"/>
      <c r="AX9379" s="75"/>
      <c r="AY9379" s="94"/>
      <c r="AZ9379" s="75"/>
      <c r="BA9379" s="75"/>
    </row>
    <row r="9380" spans="48:53">
      <c r="AV9380" s="203"/>
      <c r="AW9380" s="75"/>
      <c r="AX9380" s="75"/>
      <c r="AY9380" s="94"/>
      <c r="AZ9380" s="75"/>
      <c r="BA9380" s="75"/>
    </row>
    <row r="9381" spans="48:53">
      <c r="AV9381" s="203"/>
      <c r="AW9381" s="75"/>
      <c r="AX9381" s="75"/>
      <c r="AY9381" s="94"/>
      <c r="AZ9381" s="75"/>
      <c r="BA9381" s="75"/>
    </row>
    <row r="9382" spans="48:53">
      <c r="AV9382" s="203"/>
      <c r="AW9382" s="75"/>
      <c r="AX9382" s="75"/>
      <c r="AY9382" s="94"/>
      <c r="AZ9382" s="75"/>
      <c r="BA9382" s="75"/>
    </row>
    <row r="9383" spans="48:53">
      <c r="AV9383" s="203"/>
      <c r="AW9383" s="75"/>
      <c r="AX9383" s="75"/>
      <c r="AY9383" s="94"/>
      <c r="AZ9383" s="75"/>
      <c r="BA9383" s="75"/>
    </row>
    <row r="9384" spans="48:53">
      <c r="AV9384" s="203"/>
      <c r="AW9384" s="75"/>
      <c r="AX9384" s="75"/>
      <c r="AY9384" s="94"/>
      <c r="AZ9384" s="75"/>
      <c r="BA9384" s="75"/>
    </row>
    <row r="9385" spans="48:53">
      <c r="AV9385" s="203"/>
      <c r="AW9385" s="75"/>
      <c r="AX9385" s="75"/>
      <c r="AY9385" s="94"/>
      <c r="AZ9385" s="75"/>
      <c r="BA9385" s="75"/>
    </row>
    <row r="9386" spans="48:53">
      <c r="AV9386" s="203"/>
      <c r="AW9386" s="75"/>
      <c r="AX9386" s="75"/>
      <c r="AY9386" s="94"/>
      <c r="AZ9386" s="75"/>
      <c r="BA9386" s="75"/>
    </row>
    <row r="9387" spans="48:53">
      <c r="AV9387" s="203"/>
      <c r="AW9387" s="75"/>
      <c r="AX9387" s="75"/>
      <c r="AY9387" s="94"/>
      <c r="AZ9387" s="75"/>
      <c r="BA9387" s="75"/>
    </row>
    <row r="9388" spans="48:53">
      <c r="AV9388" s="203"/>
      <c r="AW9388" s="75"/>
      <c r="AX9388" s="75"/>
      <c r="AY9388" s="94"/>
      <c r="AZ9388" s="75"/>
      <c r="BA9388" s="75"/>
    </row>
    <row r="9389" spans="48:53">
      <c r="AV9389" s="203"/>
      <c r="AW9389" s="75"/>
      <c r="AX9389" s="75"/>
      <c r="AY9389" s="94"/>
      <c r="AZ9389" s="75"/>
      <c r="BA9389" s="75"/>
    </row>
    <row r="9390" spans="48:53">
      <c r="AV9390" s="203"/>
      <c r="AW9390" s="75"/>
      <c r="AX9390" s="75"/>
      <c r="AY9390" s="94"/>
      <c r="AZ9390" s="75"/>
      <c r="BA9390" s="75"/>
    </row>
    <row r="9391" spans="48:53">
      <c r="AV9391" s="203"/>
      <c r="AW9391" s="75"/>
      <c r="AX9391" s="75"/>
      <c r="AY9391" s="94"/>
      <c r="AZ9391" s="75"/>
      <c r="BA9391" s="75"/>
    </row>
    <row r="9392" spans="48:53">
      <c r="AV9392" s="203"/>
      <c r="AW9392" s="75"/>
      <c r="AX9392" s="75"/>
      <c r="AY9392" s="94"/>
      <c r="AZ9392" s="75"/>
      <c r="BA9392" s="75"/>
    </row>
    <row r="9393" spans="48:53">
      <c r="AV9393" s="203"/>
      <c r="AW9393" s="75"/>
      <c r="AX9393" s="75"/>
      <c r="AY9393" s="94"/>
      <c r="AZ9393" s="75"/>
      <c r="BA9393" s="75"/>
    </row>
    <row r="9394" spans="48:53">
      <c r="AV9394" s="203"/>
      <c r="AW9394" s="75"/>
      <c r="AX9394" s="75"/>
      <c r="AY9394" s="94"/>
      <c r="AZ9394" s="75"/>
      <c r="BA9394" s="75"/>
    </row>
    <row r="9395" spans="48:53">
      <c r="AV9395" s="203"/>
      <c r="AW9395" s="75"/>
      <c r="AX9395" s="75"/>
      <c r="AY9395" s="94"/>
      <c r="AZ9395" s="75"/>
      <c r="BA9395" s="75"/>
    </row>
    <row r="9396" spans="48:53">
      <c r="AV9396" s="203"/>
      <c r="AW9396" s="75"/>
      <c r="AX9396" s="75"/>
      <c r="AY9396" s="94"/>
      <c r="AZ9396" s="75"/>
      <c r="BA9396" s="75"/>
    </row>
    <row r="9397" spans="48:53">
      <c r="AV9397" s="203"/>
      <c r="AW9397" s="75"/>
      <c r="AX9397" s="75"/>
      <c r="AY9397" s="94"/>
      <c r="AZ9397" s="75"/>
      <c r="BA9397" s="75"/>
    </row>
    <row r="9398" spans="48:53">
      <c r="AV9398" s="203"/>
      <c r="AW9398" s="75"/>
      <c r="AX9398" s="75"/>
      <c r="AY9398" s="94"/>
      <c r="AZ9398" s="75"/>
      <c r="BA9398" s="75"/>
    </row>
    <row r="9399" spans="48:53">
      <c r="AV9399" s="203"/>
      <c r="AW9399" s="75"/>
      <c r="AX9399" s="75"/>
      <c r="AY9399" s="94"/>
      <c r="AZ9399" s="75"/>
      <c r="BA9399" s="75"/>
    </row>
    <row r="9400" spans="48:53">
      <c r="AV9400" s="203"/>
      <c r="AW9400" s="75"/>
      <c r="AX9400" s="75"/>
      <c r="AY9400" s="94"/>
      <c r="AZ9400" s="75"/>
      <c r="BA9400" s="75"/>
    </row>
    <row r="9401" spans="48:53">
      <c r="AV9401" s="203"/>
      <c r="AW9401" s="75"/>
      <c r="AX9401" s="75"/>
      <c r="AY9401" s="94"/>
      <c r="AZ9401" s="75"/>
      <c r="BA9401" s="75"/>
    </row>
    <row r="9402" spans="48:53">
      <c r="AV9402" s="203"/>
      <c r="AW9402" s="75"/>
      <c r="AX9402" s="75"/>
      <c r="AY9402" s="94"/>
      <c r="AZ9402" s="75"/>
      <c r="BA9402" s="75"/>
    </row>
    <row r="9403" spans="48:53">
      <c r="AV9403" s="203"/>
      <c r="AW9403" s="75"/>
      <c r="AX9403" s="75"/>
      <c r="AY9403" s="94"/>
      <c r="AZ9403" s="75"/>
      <c r="BA9403" s="75"/>
    </row>
    <row r="9404" spans="48:53">
      <c r="AV9404" s="203"/>
      <c r="AW9404" s="75"/>
      <c r="AX9404" s="75"/>
      <c r="AY9404" s="94"/>
      <c r="AZ9404" s="75"/>
      <c r="BA9404" s="75"/>
    </row>
    <row r="9405" spans="48:53">
      <c r="AV9405" s="203"/>
      <c r="AW9405" s="75"/>
      <c r="AX9405" s="75"/>
      <c r="AY9405" s="94"/>
      <c r="AZ9405" s="75"/>
      <c r="BA9405" s="75"/>
    </row>
    <row r="9406" spans="48:53">
      <c r="AV9406" s="203"/>
      <c r="AW9406" s="75"/>
      <c r="AX9406" s="75"/>
      <c r="AY9406" s="94"/>
      <c r="AZ9406" s="75"/>
      <c r="BA9406" s="75"/>
    </row>
    <row r="9407" spans="48:53">
      <c r="AV9407" s="203"/>
      <c r="AW9407" s="75"/>
      <c r="AX9407" s="75"/>
      <c r="AY9407" s="94"/>
      <c r="AZ9407" s="75"/>
      <c r="BA9407" s="75"/>
    </row>
    <row r="9408" spans="48:53">
      <c r="AV9408" s="203"/>
      <c r="AW9408" s="75"/>
      <c r="AX9408" s="75"/>
      <c r="AY9408" s="94"/>
      <c r="AZ9408" s="75"/>
      <c r="BA9408" s="75"/>
    </row>
    <row r="9409" spans="48:53">
      <c r="AV9409" s="203"/>
      <c r="AW9409" s="75"/>
      <c r="AX9409" s="75"/>
      <c r="AY9409" s="94"/>
      <c r="AZ9409" s="75"/>
      <c r="BA9409" s="75"/>
    </row>
    <row r="9410" spans="48:53">
      <c r="AV9410" s="203"/>
      <c r="AW9410" s="75"/>
      <c r="AX9410" s="75"/>
      <c r="AY9410" s="94"/>
      <c r="AZ9410" s="75"/>
      <c r="BA9410" s="75"/>
    </row>
    <row r="9411" spans="48:53">
      <c r="AV9411" s="203"/>
      <c r="AW9411" s="75"/>
      <c r="AX9411" s="75"/>
      <c r="AY9411" s="94"/>
      <c r="AZ9411" s="75"/>
      <c r="BA9411" s="75"/>
    </row>
    <row r="9412" spans="48:53">
      <c r="AV9412" s="203"/>
      <c r="AW9412" s="75"/>
      <c r="AX9412" s="75"/>
      <c r="AY9412" s="94"/>
      <c r="AZ9412" s="75"/>
      <c r="BA9412" s="75"/>
    </row>
    <row r="9413" spans="48:53">
      <c r="AV9413" s="203"/>
      <c r="AW9413" s="75"/>
      <c r="AX9413" s="75"/>
      <c r="AY9413" s="94"/>
      <c r="AZ9413" s="75"/>
      <c r="BA9413" s="75"/>
    </row>
    <row r="9414" spans="48:53">
      <c r="AV9414" s="203"/>
      <c r="AW9414" s="75"/>
      <c r="AX9414" s="75"/>
      <c r="AY9414" s="94"/>
      <c r="AZ9414" s="75"/>
      <c r="BA9414" s="75"/>
    </row>
    <row r="9415" spans="48:53">
      <c r="AV9415" s="203"/>
      <c r="AW9415" s="75"/>
      <c r="AX9415" s="75"/>
      <c r="AY9415" s="94"/>
      <c r="AZ9415" s="75"/>
      <c r="BA9415" s="75"/>
    </row>
    <row r="9416" spans="48:53">
      <c r="AV9416" s="203"/>
      <c r="AW9416" s="75"/>
      <c r="AX9416" s="75"/>
      <c r="AY9416" s="94"/>
      <c r="AZ9416" s="75"/>
      <c r="BA9416" s="75"/>
    </row>
    <row r="9417" spans="48:53">
      <c r="AV9417" s="203"/>
      <c r="AW9417" s="75"/>
      <c r="AX9417" s="75"/>
      <c r="AY9417" s="94"/>
      <c r="AZ9417" s="75"/>
      <c r="BA9417" s="75"/>
    </row>
    <row r="9418" spans="48:53">
      <c r="AV9418" s="203"/>
      <c r="AW9418" s="75"/>
      <c r="AX9418" s="75"/>
      <c r="AY9418" s="94"/>
      <c r="AZ9418" s="75"/>
      <c r="BA9418" s="75"/>
    </row>
    <row r="9419" spans="48:53">
      <c r="AV9419" s="203"/>
      <c r="AW9419" s="75"/>
      <c r="AX9419" s="75"/>
      <c r="AY9419" s="94"/>
      <c r="AZ9419" s="75"/>
      <c r="BA9419" s="75"/>
    </row>
    <row r="9420" spans="48:53">
      <c r="AV9420" s="203"/>
      <c r="AW9420" s="75"/>
      <c r="AX9420" s="75"/>
      <c r="AY9420" s="94"/>
      <c r="AZ9420" s="75"/>
      <c r="BA9420" s="75"/>
    </row>
    <row r="9421" spans="48:53">
      <c r="AV9421" s="203"/>
      <c r="AW9421" s="75"/>
      <c r="AX9421" s="75"/>
      <c r="AY9421" s="94"/>
      <c r="AZ9421" s="75"/>
      <c r="BA9421" s="75"/>
    </row>
    <row r="9422" spans="48:53">
      <c r="AV9422" s="203"/>
      <c r="AW9422" s="75"/>
      <c r="AX9422" s="75"/>
      <c r="AY9422" s="94"/>
      <c r="AZ9422" s="75"/>
      <c r="BA9422" s="75"/>
    </row>
    <row r="9423" spans="48:53">
      <c r="AV9423" s="203"/>
      <c r="AW9423" s="75"/>
      <c r="AX9423" s="75"/>
      <c r="AY9423" s="94"/>
      <c r="AZ9423" s="75"/>
      <c r="BA9423" s="75"/>
    </row>
    <row r="9424" spans="48:53">
      <c r="AV9424" s="203"/>
      <c r="AW9424" s="75"/>
      <c r="AX9424" s="75"/>
      <c r="AY9424" s="94"/>
      <c r="AZ9424" s="75"/>
      <c r="BA9424" s="75"/>
    </row>
    <row r="9425" spans="48:53">
      <c r="AV9425" s="203"/>
      <c r="AW9425" s="75"/>
      <c r="AX9425" s="75"/>
      <c r="AY9425" s="94"/>
      <c r="AZ9425" s="75"/>
      <c r="BA9425" s="75"/>
    </row>
    <row r="9426" spans="48:53">
      <c r="AV9426" s="203"/>
      <c r="AW9426" s="75"/>
      <c r="AX9426" s="75"/>
      <c r="AY9426" s="94"/>
      <c r="AZ9426" s="75"/>
      <c r="BA9426" s="75"/>
    </row>
    <row r="9427" spans="48:53">
      <c r="AV9427" s="203"/>
      <c r="AW9427" s="75"/>
      <c r="AX9427" s="75"/>
      <c r="AY9427" s="94"/>
      <c r="AZ9427" s="75"/>
      <c r="BA9427" s="75"/>
    </row>
    <row r="9428" spans="48:53">
      <c r="AV9428" s="203"/>
      <c r="AW9428" s="75"/>
      <c r="AX9428" s="75"/>
      <c r="AY9428" s="94"/>
      <c r="AZ9428" s="75"/>
      <c r="BA9428" s="75"/>
    </row>
    <row r="9429" spans="48:53">
      <c r="AV9429" s="203"/>
      <c r="AW9429" s="75"/>
      <c r="AX9429" s="75"/>
      <c r="AY9429" s="94"/>
      <c r="AZ9429" s="75"/>
      <c r="BA9429" s="75"/>
    </row>
    <row r="9430" spans="48:53">
      <c r="AV9430" s="203"/>
      <c r="AW9430" s="75"/>
      <c r="AX9430" s="75"/>
      <c r="AY9430" s="94"/>
      <c r="AZ9430" s="75"/>
      <c r="BA9430" s="75"/>
    </row>
    <row r="9431" spans="48:53">
      <c r="AV9431" s="203"/>
      <c r="AW9431" s="75"/>
      <c r="AX9431" s="75"/>
      <c r="AY9431" s="94"/>
      <c r="AZ9431" s="75"/>
      <c r="BA9431" s="75"/>
    </row>
    <row r="9432" spans="48:53">
      <c r="AV9432" s="203"/>
      <c r="AW9432" s="75"/>
      <c r="AX9432" s="75"/>
      <c r="AY9432" s="94"/>
      <c r="AZ9432" s="75"/>
      <c r="BA9432" s="75"/>
    </row>
    <row r="9433" spans="48:53">
      <c r="AV9433" s="203"/>
      <c r="AW9433" s="75"/>
      <c r="AX9433" s="75"/>
      <c r="AY9433" s="94"/>
      <c r="AZ9433" s="75"/>
      <c r="BA9433" s="75"/>
    </row>
    <row r="9434" spans="48:53">
      <c r="AV9434" s="203"/>
      <c r="AW9434" s="75"/>
      <c r="AX9434" s="75"/>
      <c r="AY9434" s="94"/>
      <c r="AZ9434" s="75"/>
      <c r="BA9434" s="75"/>
    </row>
    <row r="9435" spans="48:53">
      <c r="AV9435" s="203"/>
      <c r="AW9435" s="75"/>
      <c r="AX9435" s="75"/>
      <c r="AY9435" s="94"/>
      <c r="AZ9435" s="75"/>
      <c r="BA9435" s="75"/>
    </row>
    <row r="9436" spans="48:53">
      <c r="AV9436" s="203"/>
      <c r="AW9436" s="75"/>
      <c r="AX9436" s="75"/>
      <c r="AY9436" s="94"/>
      <c r="AZ9436" s="75"/>
      <c r="BA9436" s="75"/>
    </row>
    <row r="9437" spans="48:53">
      <c r="AV9437" s="203"/>
      <c r="AW9437" s="75"/>
      <c r="AX9437" s="75"/>
      <c r="AY9437" s="94"/>
      <c r="AZ9437" s="75"/>
      <c r="BA9437" s="75"/>
    </row>
    <row r="9438" spans="48:53">
      <c r="AV9438" s="203"/>
      <c r="AW9438" s="75"/>
      <c r="AX9438" s="75"/>
      <c r="AY9438" s="94"/>
      <c r="AZ9438" s="75"/>
      <c r="BA9438" s="75"/>
    </row>
    <row r="9439" spans="48:53">
      <c r="AV9439" s="203"/>
      <c r="AW9439" s="75"/>
      <c r="AX9439" s="75"/>
      <c r="AY9439" s="94"/>
      <c r="AZ9439" s="75"/>
      <c r="BA9439" s="75"/>
    </row>
    <row r="9440" spans="48:53">
      <c r="AV9440" s="203"/>
      <c r="AW9440" s="75"/>
      <c r="AX9440" s="75"/>
      <c r="AY9440" s="94"/>
      <c r="AZ9440" s="75"/>
      <c r="BA9440" s="75"/>
    </row>
    <row r="9441" spans="48:53">
      <c r="AV9441" s="203"/>
      <c r="AW9441" s="75"/>
      <c r="AX9441" s="75"/>
      <c r="AY9441" s="94"/>
      <c r="AZ9441" s="75"/>
      <c r="BA9441" s="75"/>
    </row>
    <row r="9442" spans="48:53">
      <c r="AV9442" s="203"/>
      <c r="AW9442" s="75"/>
      <c r="AX9442" s="75"/>
      <c r="AY9442" s="94"/>
      <c r="AZ9442" s="75"/>
      <c r="BA9442" s="75"/>
    </row>
    <row r="9443" spans="48:53">
      <c r="AV9443" s="203"/>
      <c r="AW9443" s="75"/>
      <c r="AX9443" s="75"/>
      <c r="AY9443" s="94"/>
      <c r="AZ9443" s="75"/>
      <c r="BA9443" s="75"/>
    </row>
    <row r="9444" spans="48:53">
      <c r="AV9444" s="203"/>
      <c r="AW9444" s="75"/>
      <c r="AX9444" s="75"/>
      <c r="AY9444" s="94"/>
      <c r="AZ9444" s="75"/>
      <c r="BA9444" s="75"/>
    </row>
    <row r="9445" spans="48:53">
      <c r="AV9445" s="203"/>
      <c r="AW9445" s="75"/>
      <c r="AX9445" s="75"/>
      <c r="AY9445" s="94"/>
      <c r="AZ9445" s="75"/>
      <c r="BA9445" s="75"/>
    </row>
    <row r="9446" spans="48:53">
      <c r="AV9446" s="203"/>
      <c r="AW9446" s="75"/>
      <c r="AX9446" s="75"/>
      <c r="AY9446" s="94"/>
      <c r="AZ9446" s="75"/>
      <c r="BA9446" s="75"/>
    </row>
    <row r="9447" spans="48:53">
      <c r="AV9447" s="203"/>
      <c r="AW9447" s="75"/>
      <c r="AX9447" s="75"/>
      <c r="AY9447" s="94"/>
      <c r="AZ9447" s="75"/>
      <c r="BA9447" s="75"/>
    </row>
    <row r="9448" spans="48:53">
      <c r="AV9448" s="203"/>
      <c r="AW9448" s="75"/>
      <c r="AX9448" s="75"/>
      <c r="AY9448" s="94"/>
      <c r="AZ9448" s="75"/>
      <c r="BA9448" s="75"/>
    </row>
    <row r="9449" spans="48:53">
      <c r="AV9449" s="203"/>
      <c r="AW9449" s="75"/>
      <c r="AX9449" s="75"/>
      <c r="AY9449" s="94"/>
      <c r="AZ9449" s="75"/>
      <c r="BA9449" s="75"/>
    </row>
    <row r="9450" spans="48:53">
      <c r="AV9450" s="203"/>
      <c r="AW9450" s="75"/>
      <c r="AX9450" s="75"/>
      <c r="AY9450" s="94"/>
      <c r="AZ9450" s="75"/>
      <c r="BA9450" s="75"/>
    </row>
    <row r="9451" spans="48:53">
      <c r="AV9451" s="203"/>
      <c r="AW9451" s="75"/>
      <c r="AX9451" s="75"/>
      <c r="AY9451" s="94"/>
      <c r="AZ9451" s="75"/>
      <c r="BA9451" s="75"/>
    </row>
    <row r="9452" spans="48:53">
      <c r="AV9452" s="203"/>
      <c r="AW9452" s="75"/>
      <c r="AX9452" s="75"/>
      <c r="AY9452" s="94"/>
      <c r="AZ9452" s="75"/>
      <c r="BA9452" s="75"/>
    </row>
    <row r="9453" spans="48:53">
      <c r="AV9453" s="203"/>
      <c r="AW9453" s="75"/>
      <c r="AX9453" s="75"/>
      <c r="AY9453" s="94"/>
      <c r="AZ9453" s="75"/>
      <c r="BA9453" s="75"/>
    </row>
    <row r="9454" spans="48:53">
      <c r="AV9454" s="203"/>
      <c r="AW9454" s="75"/>
      <c r="AX9454" s="75"/>
      <c r="AY9454" s="94"/>
      <c r="AZ9454" s="75"/>
      <c r="BA9454" s="75"/>
    </row>
    <row r="9455" spans="48:53">
      <c r="AV9455" s="203"/>
      <c r="AW9455" s="75"/>
      <c r="AX9455" s="75"/>
      <c r="AY9455" s="94"/>
      <c r="AZ9455" s="75"/>
      <c r="BA9455" s="75"/>
    </row>
    <row r="9456" spans="48:53">
      <c r="AV9456" s="203"/>
      <c r="AW9456" s="75"/>
      <c r="AX9456" s="75"/>
      <c r="AY9456" s="94"/>
      <c r="AZ9456" s="75"/>
      <c r="BA9456" s="75"/>
    </row>
    <row r="9457" spans="48:53">
      <c r="AV9457" s="203"/>
      <c r="AW9457" s="75"/>
      <c r="AX9457" s="75"/>
      <c r="AY9457" s="94"/>
      <c r="AZ9457" s="75"/>
      <c r="BA9457" s="75"/>
    </row>
    <row r="9458" spans="48:53">
      <c r="AV9458" s="203"/>
      <c r="AW9458" s="75"/>
      <c r="AX9458" s="75"/>
      <c r="AY9458" s="94"/>
      <c r="AZ9458" s="75"/>
      <c r="BA9458" s="75"/>
    </row>
    <row r="9459" spans="48:53">
      <c r="AV9459" s="203"/>
      <c r="AW9459" s="75"/>
      <c r="AX9459" s="75"/>
      <c r="AY9459" s="94"/>
      <c r="AZ9459" s="75"/>
      <c r="BA9459" s="75"/>
    </row>
    <row r="9460" spans="48:53">
      <c r="AV9460" s="203"/>
      <c r="AW9460" s="75"/>
      <c r="AX9460" s="75"/>
      <c r="AY9460" s="94"/>
      <c r="AZ9460" s="75"/>
      <c r="BA9460" s="75"/>
    </row>
    <row r="9461" spans="48:53">
      <c r="AV9461" s="203"/>
      <c r="AW9461" s="75"/>
      <c r="AX9461" s="75"/>
      <c r="AY9461" s="94"/>
      <c r="AZ9461" s="75"/>
      <c r="BA9461" s="75"/>
    </row>
    <row r="9462" spans="48:53">
      <c r="AV9462" s="203"/>
      <c r="AW9462" s="75"/>
      <c r="AX9462" s="75"/>
      <c r="AY9462" s="94"/>
      <c r="AZ9462" s="75"/>
      <c r="BA9462" s="75"/>
    </row>
    <row r="9463" spans="48:53">
      <c r="AV9463" s="203"/>
      <c r="AW9463" s="75"/>
      <c r="AX9463" s="75"/>
      <c r="AY9463" s="94"/>
      <c r="AZ9463" s="75"/>
      <c r="BA9463" s="75"/>
    </row>
    <row r="9464" spans="48:53">
      <c r="AV9464" s="203"/>
      <c r="AW9464" s="75"/>
      <c r="AX9464" s="75"/>
      <c r="AY9464" s="94"/>
      <c r="AZ9464" s="75"/>
      <c r="BA9464" s="75"/>
    </row>
    <row r="9465" spans="48:53">
      <c r="AV9465" s="203"/>
      <c r="AW9465" s="75"/>
      <c r="AX9465" s="75"/>
      <c r="AY9465" s="94"/>
      <c r="AZ9465" s="75"/>
      <c r="BA9465" s="75"/>
    </row>
    <row r="9466" spans="48:53">
      <c r="AV9466" s="203"/>
      <c r="AW9466" s="75"/>
      <c r="AX9466" s="75"/>
      <c r="AY9466" s="94"/>
      <c r="AZ9466" s="75"/>
      <c r="BA9466" s="75"/>
    </row>
    <row r="9467" spans="48:53">
      <c r="AV9467" s="203"/>
      <c r="AW9467" s="75"/>
      <c r="AX9467" s="75"/>
      <c r="AY9467" s="94"/>
      <c r="AZ9467" s="75"/>
      <c r="BA9467" s="75"/>
    </row>
    <row r="9468" spans="48:53">
      <c r="AV9468" s="203"/>
      <c r="AW9468" s="75"/>
      <c r="AX9468" s="75"/>
      <c r="AY9468" s="94"/>
      <c r="AZ9468" s="75"/>
      <c r="BA9468" s="75"/>
    </row>
    <row r="9469" spans="48:53">
      <c r="AV9469" s="203"/>
      <c r="AW9469" s="75"/>
      <c r="AX9469" s="75"/>
      <c r="AY9469" s="94"/>
      <c r="AZ9469" s="75"/>
      <c r="BA9469" s="75"/>
    </row>
    <row r="9470" spans="48:53">
      <c r="AV9470" s="203"/>
      <c r="AW9470" s="75"/>
      <c r="AX9470" s="75"/>
      <c r="AY9470" s="94"/>
      <c r="AZ9470" s="75"/>
      <c r="BA9470" s="75"/>
    </row>
    <row r="9471" spans="48:53">
      <c r="AV9471" s="203"/>
      <c r="AW9471" s="75"/>
      <c r="AX9471" s="75"/>
      <c r="AY9471" s="94"/>
      <c r="AZ9471" s="75"/>
      <c r="BA9471" s="75"/>
    </row>
    <row r="9472" spans="48:53">
      <c r="AV9472" s="203"/>
      <c r="AW9472" s="75"/>
      <c r="AX9472" s="75"/>
      <c r="AY9472" s="94"/>
      <c r="AZ9472" s="75"/>
      <c r="BA9472" s="75"/>
    </row>
    <row r="9473" spans="48:53">
      <c r="AV9473" s="203"/>
      <c r="AW9473" s="75"/>
      <c r="AX9473" s="75"/>
      <c r="AY9473" s="94"/>
      <c r="AZ9473" s="75"/>
      <c r="BA9473" s="75"/>
    </row>
    <row r="9474" spans="48:53">
      <c r="AV9474" s="203"/>
      <c r="AW9474" s="75"/>
      <c r="AX9474" s="75"/>
      <c r="AY9474" s="94"/>
      <c r="AZ9474" s="75"/>
      <c r="BA9474" s="75"/>
    </row>
    <row r="9475" spans="48:53">
      <c r="AV9475" s="203"/>
      <c r="AW9475" s="75"/>
      <c r="AX9475" s="75"/>
      <c r="AY9475" s="94"/>
      <c r="AZ9475" s="75"/>
      <c r="BA9475" s="75"/>
    </row>
    <row r="9476" spans="48:53">
      <c r="AV9476" s="203"/>
      <c r="AW9476" s="75"/>
      <c r="AX9476" s="75"/>
      <c r="AY9476" s="94"/>
      <c r="AZ9476" s="75"/>
      <c r="BA9476" s="75"/>
    </row>
    <row r="9477" spans="48:53">
      <c r="AV9477" s="203"/>
      <c r="AW9477" s="75"/>
      <c r="AX9477" s="75"/>
      <c r="AY9477" s="94"/>
      <c r="AZ9477" s="75"/>
      <c r="BA9477" s="75"/>
    </row>
    <row r="9478" spans="48:53">
      <c r="AV9478" s="203"/>
      <c r="AW9478" s="75"/>
      <c r="AX9478" s="75"/>
      <c r="AY9478" s="94"/>
      <c r="AZ9478" s="75"/>
      <c r="BA9478" s="75"/>
    </row>
    <row r="9479" spans="48:53">
      <c r="AV9479" s="203"/>
      <c r="AW9479" s="75"/>
      <c r="AX9479" s="75"/>
      <c r="AY9479" s="94"/>
      <c r="AZ9479" s="75"/>
      <c r="BA9479" s="75"/>
    </row>
    <row r="9480" spans="48:53">
      <c r="AV9480" s="203"/>
      <c r="AW9480" s="75"/>
      <c r="AX9480" s="75"/>
      <c r="AY9480" s="94"/>
      <c r="AZ9480" s="75"/>
      <c r="BA9480" s="75"/>
    </row>
    <row r="9481" spans="48:53">
      <c r="AV9481" s="203"/>
      <c r="AW9481" s="75"/>
      <c r="AX9481" s="75"/>
      <c r="AY9481" s="94"/>
      <c r="AZ9481" s="75"/>
      <c r="BA9481" s="75"/>
    </row>
    <row r="9482" spans="48:53">
      <c r="AV9482" s="203"/>
      <c r="AW9482" s="75"/>
      <c r="AX9482" s="75"/>
      <c r="AY9482" s="94"/>
      <c r="AZ9482" s="75"/>
      <c r="BA9482" s="75"/>
    </row>
    <row r="9483" spans="48:53">
      <c r="AV9483" s="203"/>
      <c r="AW9483" s="75"/>
      <c r="AX9483" s="75"/>
      <c r="AY9483" s="94"/>
      <c r="AZ9483" s="75"/>
      <c r="BA9483" s="75"/>
    </row>
    <row r="9484" spans="48:53">
      <c r="AV9484" s="203"/>
      <c r="AW9484" s="75"/>
      <c r="AX9484" s="75"/>
      <c r="AY9484" s="94"/>
      <c r="AZ9484" s="75"/>
      <c r="BA9484" s="75"/>
    </row>
    <row r="9485" spans="48:53">
      <c r="AV9485" s="203"/>
      <c r="AW9485" s="75"/>
      <c r="AX9485" s="75"/>
      <c r="AY9485" s="94"/>
      <c r="AZ9485" s="75"/>
      <c r="BA9485" s="75"/>
    </row>
    <row r="9486" spans="48:53">
      <c r="AV9486" s="203"/>
      <c r="AW9486" s="75"/>
      <c r="AX9486" s="75"/>
      <c r="AY9486" s="94"/>
      <c r="AZ9486" s="75"/>
      <c r="BA9486" s="75"/>
    </row>
    <row r="9487" spans="48:53">
      <c r="AV9487" s="203"/>
      <c r="AW9487" s="75"/>
      <c r="AX9487" s="75"/>
      <c r="AY9487" s="94"/>
      <c r="AZ9487" s="75"/>
      <c r="BA9487" s="75"/>
    </row>
    <row r="9488" spans="48:53">
      <c r="AV9488" s="203"/>
      <c r="AW9488" s="75"/>
      <c r="AX9488" s="75"/>
      <c r="AY9488" s="94"/>
      <c r="AZ9488" s="75"/>
      <c r="BA9488" s="75"/>
    </row>
    <row r="9489" spans="48:53">
      <c r="AV9489" s="203"/>
      <c r="AW9489" s="75"/>
      <c r="AX9489" s="75"/>
      <c r="AY9489" s="94"/>
      <c r="AZ9489" s="75"/>
      <c r="BA9489" s="75"/>
    </row>
    <row r="9490" spans="48:53">
      <c r="AV9490" s="203"/>
      <c r="AW9490" s="75"/>
      <c r="AX9490" s="75"/>
      <c r="AY9490" s="94"/>
      <c r="AZ9490" s="75"/>
      <c r="BA9490" s="75"/>
    </row>
    <row r="9491" spans="48:53">
      <c r="AV9491" s="203"/>
      <c r="AW9491" s="75"/>
      <c r="AX9491" s="75"/>
      <c r="AY9491" s="94"/>
      <c r="AZ9491" s="75"/>
      <c r="BA9491" s="75"/>
    </row>
    <row r="9492" spans="48:53">
      <c r="AV9492" s="203"/>
      <c r="AW9492" s="75"/>
      <c r="AX9492" s="75"/>
      <c r="AY9492" s="94"/>
      <c r="AZ9492" s="75"/>
      <c r="BA9492" s="75"/>
    </row>
    <row r="9493" spans="48:53">
      <c r="AV9493" s="203"/>
      <c r="AW9493" s="75"/>
      <c r="AX9493" s="75"/>
      <c r="AY9493" s="94"/>
      <c r="AZ9493" s="75"/>
      <c r="BA9493" s="75"/>
    </row>
    <row r="9494" spans="48:53">
      <c r="AV9494" s="203"/>
      <c r="AW9494" s="75"/>
      <c r="AX9494" s="75"/>
      <c r="AY9494" s="94"/>
      <c r="AZ9494" s="75"/>
      <c r="BA9494" s="75"/>
    </row>
    <row r="9495" spans="48:53">
      <c r="AV9495" s="203"/>
      <c r="AW9495" s="75"/>
      <c r="AX9495" s="75"/>
      <c r="AY9495" s="94"/>
      <c r="AZ9495" s="75"/>
      <c r="BA9495" s="75"/>
    </row>
    <row r="9496" spans="48:53">
      <c r="AV9496" s="203"/>
      <c r="AW9496" s="75"/>
      <c r="AX9496" s="75"/>
      <c r="AY9496" s="94"/>
      <c r="AZ9496" s="75"/>
      <c r="BA9496" s="75"/>
    </row>
    <row r="9497" spans="48:53">
      <c r="AV9497" s="203"/>
      <c r="AW9497" s="75"/>
      <c r="AX9497" s="75"/>
      <c r="AY9497" s="94"/>
      <c r="AZ9497" s="75"/>
      <c r="BA9497" s="75"/>
    </row>
    <row r="9498" spans="48:53">
      <c r="AV9498" s="203"/>
      <c r="AW9498" s="75"/>
      <c r="AX9498" s="75"/>
      <c r="AY9498" s="94"/>
      <c r="AZ9498" s="75"/>
      <c r="BA9498" s="75"/>
    </row>
    <row r="9499" spans="48:53">
      <c r="AV9499" s="203"/>
      <c r="AW9499" s="75"/>
      <c r="AX9499" s="75"/>
      <c r="AY9499" s="94"/>
      <c r="AZ9499" s="75"/>
      <c r="BA9499" s="75"/>
    </row>
    <row r="9500" spans="48:53">
      <c r="AV9500" s="203"/>
      <c r="AW9500" s="75"/>
      <c r="AX9500" s="75"/>
      <c r="AY9500" s="94"/>
      <c r="AZ9500" s="75"/>
      <c r="BA9500" s="75"/>
    </row>
    <row r="9501" spans="48:53">
      <c r="AV9501" s="203"/>
      <c r="AW9501" s="75"/>
      <c r="AX9501" s="75"/>
      <c r="AY9501" s="94"/>
      <c r="AZ9501" s="75"/>
      <c r="BA9501" s="75"/>
    </row>
    <row r="9502" spans="48:53">
      <c r="AV9502" s="203"/>
      <c r="AW9502" s="75"/>
      <c r="AX9502" s="75"/>
      <c r="AY9502" s="94"/>
      <c r="AZ9502" s="75"/>
      <c r="BA9502" s="75"/>
    </row>
    <row r="9503" spans="48:53">
      <c r="AV9503" s="203"/>
      <c r="AW9503" s="75"/>
      <c r="AX9503" s="75"/>
      <c r="AY9503" s="94"/>
      <c r="AZ9503" s="75"/>
      <c r="BA9503" s="75"/>
    </row>
    <row r="9504" spans="48:53">
      <c r="AV9504" s="203"/>
      <c r="AW9504" s="75"/>
      <c r="AX9504" s="75"/>
      <c r="AY9504" s="94"/>
      <c r="AZ9504" s="75"/>
      <c r="BA9504" s="75"/>
    </row>
    <row r="9505" spans="48:53">
      <c r="AV9505" s="203"/>
      <c r="AW9505" s="75"/>
      <c r="AX9505" s="75"/>
      <c r="AY9505" s="94"/>
      <c r="AZ9505" s="75"/>
      <c r="BA9505" s="75"/>
    </row>
    <row r="9506" spans="48:53">
      <c r="AV9506" s="203"/>
      <c r="AW9506" s="75"/>
      <c r="AX9506" s="75"/>
      <c r="AY9506" s="94"/>
      <c r="AZ9506" s="75"/>
      <c r="BA9506" s="75"/>
    </row>
    <row r="9507" spans="48:53">
      <c r="AV9507" s="203"/>
      <c r="AW9507" s="75"/>
      <c r="AX9507" s="75"/>
      <c r="AY9507" s="94"/>
      <c r="AZ9507" s="75"/>
      <c r="BA9507" s="75"/>
    </row>
    <row r="9508" spans="48:53">
      <c r="AV9508" s="203"/>
      <c r="AW9508" s="75"/>
      <c r="AX9508" s="75"/>
      <c r="AY9508" s="94"/>
      <c r="AZ9508" s="75"/>
      <c r="BA9508" s="75"/>
    </row>
    <row r="9509" spans="48:53">
      <c r="AV9509" s="203"/>
      <c r="AW9509" s="75"/>
      <c r="AX9509" s="75"/>
      <c r="AY9509" s="94"/>
      <c r="AZ9509" s="75"/>
      <c r="BA9509" s="75"/>
    </row>
    <row r="9510" spans="48:53">
      <c r="AV9510" s="203"/>
      <c r="AW9510" s="75"/>
      <c r="AX9510" s="75"/>
      <c r="AY9510" s="94"/>
      <c r="AZ9510" s="75"/>
      <c r="BA9510" s="75"/>
    </row>
    <row r="9511" spans="48:53">
      <c r="AV9511" s="203"/>
      <c r="AW9511" s="75"/>
      <c r="AX9511" s="75"/>
      <c r="AY9511" s="94"/>
      <c r="AZ9511" s="75"/>
      <c r="BA9511" s="75"/>
    </row>
    <row r="9512" spans="48:53">
      <c r="AV9512" s="203"/>
      <c r="AW9512" s="75"/>
      <c r="AX9512" s="75"/>
      <c r="AY9512" s="94"/>
      <c r="AZ9512" s="75"/>
      <c r="BA9512" s="75"/>
    </row>
    <row r="9513" spans="48:53">
      <c r="AV9513" s="203"/>
      <c r="AW9513" s="75"/>
      <c r="AX9513" s="75"/>
      <c r="AY9513" s="94"/>
      <c r="AZ9513" s="75"/>
      <c r="BA9513" s="75"/>
    </row>
    <row r="9514" spans="48:53">
      <c r="AV9514" s="203"/>
      <c r="AW9514" s="75"/>
      <c r="AX9514" s="75"/>
      <c r="AY9514" s="94"/>
      <c r="AZ9514" s="75"/>
      <c r="BA9514" s="75"/>
    </row>
    <row r="9515" spans="48:53">
      <c r="AV9515" s="203"/>
      <c r="AW9515" s="75"/>
      <c r="AX9515" s="75"/>
      <c r="AY9515" s="94"/>
      <c r="AZ9515" s="75"/>
      <c r="BA9515" s="75"/>
    </row>
    <row r="9516" spans="48:53">
      <c r="AV9516" s="203"/>
      <c r="AW9516" s="75"/>
      <c r="AX9516" s="75"/>
      <c r="AY9516" s="94"/>
      <c r="AZ9516" s="75"/>
      <c r="BA9516" s="75"/>
    </row>
    <row r="9517" spans="48:53">
      <c r="AV9517" s="203"/>
      <c r="AW9517" s="75"/>
      <c r="AX9517" s="75"/>
      <c r="AY9517" s="94"/>
      <c r="AZ9517" s="75"/>
      <c r="BA9517" s="75"/>
    </row>
    <row r="9518" spans="48:53">
      <c r="AV9518" s="203"/>
      <c r="AW9518" s="75"/>
      <c r="AX9518" s="75"/>
      <c r="AY9518" s="94"/>
      <c r="AZ9518" s="75"/>
      <c r="BA9518" s="75"/>
    </row>
    <row r="9519" spans="48:53">
      <c r="AV9519" s="203"/>
      <c r="AW9519" s="75"/>
      <c r="AX9519" s="75"/>
      <c r="AY9519" s="94"/>
      <c r="AZ9519" s="75"/>
      <c r="BA9519" s="75"/>
    </row>
    <row r="9520" spans="48:53">
      <c r="AV9520" s="203"/>
      <c r="AW9520" s="75"/>
      <c r="AX9520" s="75"/>
      <c r="AY9520" s="94"/>
      <c r="AZ9520" s="75"/>
      <c r="BA9520" s="75"/>
    </row>
    <row r="9521" spans="48:53">
      <c r="AV9521" s="203"/>
      <c r="AW9521" s="75"/>
      <c r="AX9521" s="75"/>
      <c r="AY9521" s="94"/>
      <c r="AZ9521" s="75"/>
      <c r="BA9521" s="75"/>
    </row>
    <row r="9522" spans="48:53">
      <c r="AV9522" s="203"/>
      <c r="AW9522" s="75"/>
      <c r="AX9522" s="75"/>
      <c r="AY9522" s="94"/>
      <c r="AZ9522" s="75"/>
      <c r="BA9522" s="75"/>
    </row>
    <row r="9523" spans="48:53">
      <c r="AV9523" s="203"/>
      <c r="AW9523" s="75"/>
      <c r="AX9523" s="75"/>
      <c r="AY9523" s="94"/>
      <c r="AZ9523" s="75"/>
      <c r="BA9523" s="75"/>
    </row>
    <row r="9524" spans="48:53">
      <c r="AV9524" s="203"/>
      <c r="AW9524" s="75"/>
      <c r="AX9524" s="75"/>
      <c r="AY9524" s="94"/>
      <c r="AZ9524" s="75"/>
      <c r="BA9524" s="75"/>
    </row>
    <row r="9525" spans="48:53">
      <c r="AV9525" s="203"/>
      <c r="AW9525" s="75"/>
      <c r="AX9525" s="75"/>
      <c r="AY9525" s="94"/>
      <c r="AZ9525" s="75"/>
      <c r="BA9525" s="75"/>
    </row>
    <row r="9526" spans="48:53">
      <c r="AV9526" s="203"/>
      <c r="AW9526" s="75"/>
      <c r="AX9526" s="75"/>
      <c r="AY9526" s="94"/>
      <c r="AZ9526" s="75"/>
      <c r="BA9526" s="75"/>
    </row>
    <row r="9527" spans="48:53">
      <c r="AV9527" s="203"/>
      <c r="AW9527" s="75"/>
      <c r="AX9527" s="75"/>
      <c r="AY9527" s="94"/>
      <c r="AZ9527" s="75"/>
      <c r="BA9527" s="75"/>
    </row>
    <row r="9528" spans="48:53">
      <c r="AV9528" s="203"/>
      <c r="AW9528" s="75"/>
      <c r="AX9528" s="75"/>
      <c r="AY9528" s="94"/>
      <c r="AZ9528" s="75"/>
      <c r="BA9528" s="75"/>
    </row>
    <row r="9529" spans="48:53">
      <c r="AV9529" s="203"/>
      <c r="AW9529" s="75"/>
      <c r="AX9529" s="75"/>
      <c r="AY9529" s="94"/>
      <c r="AZ9529" s="75"/>
      <c r="BA9529" s="75"/>
    </row>
    <row r="9530" spans="48:53">
      <c r="AV9530" s="203"/>
      <c r="AW9530" s="75"/>
      <c r="AX9530" s="75"/>
      <c r="AY9530" s="94"/>
      <c r="AZ9530" s="75"/>
      <c r="BA9530" s="75"/>
    </row>
    <row r="9531" spans="48:53">
      <c r="AV9531" s="203"/>
      <c r="AW9531" s="75"/>
      <c r="AX9531" s="75"/>
      <c r="AY9531" s="94"/>
      <c r="AZ9531" s="75"/>
      <c r="BA9531" s="75"/>
    </row>
    <row r="9532" spans="48:53">
      <c r="AV9532" s="203"/>
      <c r="AW9532" s="75"/>
      <c r="AX9532" s="75"/>
      <c r="AY9532" s="94"/>
      <c r="AZ9532" s="75"/>
      <c r="BA9532" s="75"/>
    </row>
    <row r="9533" spans="48:53">
      <c r="AV9533" s="203"/>
      <c r="AW9533" s="75"/>
      <c r="AX9533" s="75"/>
      <c r="AY9533" s="94"/>
      <c r="AZ9533" s="75"/>
      <c r="BA9533" s="75"/>
    </row>
    <row r="9534" spans="48:53">
      <c r="AV9534" s="203"/>
      <c r="AW9534" s="75"/>
      <c r="AX9534" s="75"/>
      <c r="AY9534" s="94"/>
      <c r="AZ9534" s="75"/>
      <c r="BA9534" s="75"/>
    </row>
    <row r="9535" spans="48:53">
      <c r="AV9535" s="203"/>
      <c r="AW9535" s="75"/>
      <c r="AX9535" s="75"/>
      <c r="AY9535" s="94"/>
      <c r="AZ9535" s="75"/>
      <c r="BA9535" s="75"/>
    </row>
    <row r="9536" spans="48:53">
      <c r="AV9536" s="203"/>
      <c r="AW9536" s="75"/>
      <c r="AX9536" s="75"/>
      <c r="AY9536" s="94"/>
      <c r="AZ9536" s="75"/>
      <c r="BA9536" s="75"/>
    </row>
    <row r="9537" spans="48:53">
      <c r="AV9537" s="203"/>
      <c r="AW9537" s="75"/>
      <c r="AX9537" s="75"/>
      <c r="AY9537" s="94"/>
      <c r="AZ9537" s="75"/>
      <c r="BA9537" s="75"/>
    </row>
    <row r="9538" spans="48:53">
      <c r="AV9538" s="203"/>
      <c r="AW9538" s="75"/>
      <c r="AX9538" s="75"/>
      <c r="AY9538" s="94"/>
      <c r="AZ9538" s="75"/>
      <c r="BA9538" s="75"/>
    </row>
    <row r="9539" spans="48:53">
      <c r="AV9539" s="203"/>
      <c r="AW9539" s="75"/>
      <c r="AX9539" s="75"/>
      <c r="AY9539" s="94"/>
      <c r="AZ9539" s="75"/>
      <c r="BA9539" s="75"/>
    </row>
    <row r="9540" spans="48:53">
      <c r="AV9540" s="203"/>
      <c r="AW9540" s="75"/>
      <c r="AX9540" s="75"/>
      <c r="AY9540" s="94"/>
      <c r="AZ9540" s="75"/>
      <c r="BA9540" s="75"/>
    </row>
    <row r="9541" spans="48:53">
      <c r="AV9541" s="203"/>
      <c r="AW9541" s="75"/>
      <c r="AX9541" s="75"/>
      <c r="AY9541" s="94"/>
      <c r="AZ9541" s="75"/>
      <c r="BA9541" s="75"/>
    </row>
    <row r="9542" spans="48:53">
      <c r="AV9542" s="203"/>
      <c r="AW9542" s="75"/>
      <c r="AX9542" s="75"/>
      <c r="AY9542" s="94"/>
      <c r="AZ9542" s="75"/>
      <c r="BA9542" s="75"/>
    </row>
    <row r="9543" spans="48:53">
      <c r="AV9543" s="203"/>
      <c r="AW9543" s="75"/>
      <c r="AX9543" s="75"/>
      <c r="AY9543" s="94"/>
      <c r="AZ9543" s="75"/>
      <c r="BA9543" s="75"/>
    </row>
    <row r="9544" spans="48:53">
      <c r="AV9544" s="203"/>
      <c r="AW9544" s="75"/>
      <c r="AX9544" s="75"/>
      <c r="AY9544" s="94"/>
      <c r="AZ9544" s="75"/>
      <c r="BA9544" s="75"/>
    </row>
    <row r="9545" spans="48:53">
      <c r="AV9545" s="203"/>
      <c r="AW9545" s="75"/>
      <c r="AX9545" s="75"/>
      <c r="AY9545" s="94"/>
      <c r="AZ9545" s="75"/>
      <c r="BA9545" s="75"/>
    </row>
    <row r="9546" spans="48:53">
      <c r="AV9546" s="203"/>
      <c r="AW9546" s="75"/>
      <c r="AX9546" s="75"/>
      <c r="AY9546" s="94"/>
      <c r="AZ9546" s="75"/>
      <c r="BA9546" s="75"/>
    </row>
    <row r="9547" spans="48:53">
      <c r="AV9547" s="203"/>
      <c r="AW9547" s="75"/>
      <c r="AX9547" s="75"/>
      <c r="AY9547" s="94"/>
      <c r="AZ9547" s="75"/>
      <c r="BA9547" s="75"/>
    </row>
    <row r="9548" spans="48:53">
      <c r="AV9548" s="203"/>
      <c r="AW9548" s="75"/>
      <c r="AX9548" s="75"/>
      <c r="AY9548" s="94"/>
      <c r="AZ9548" s="75"/>
      <c r="BA9548" s="75"/>
    </row>
    <row r="9549" spans="48:53">
      <c r="AV9549" s="203"/>
      <c r="AW9549" s="75"/>
      <c r="AX9549" s="75"/>
      <c r="AY9549" s="94"/>
      <c r="AZ9549" s="75"/>
      <c r="BA9549" s="75"/>
    </row>
    <row r="9550" spans="48:53">
      <c r="AV9550" s="203"/>
      <c r="AW9550" s="75"/>
      <c r="AX9550" s="75"/>
      <c r="AY9550" s="94"/>
      <c r="AZ9550" s="75"/>
      <c r="BA9550" s="75"/>
    </row>
    <row r="9551" spans="48:53">
      <c r="AV9551" s="203"/>
      <c r="AW9551" s="75"/>
      <c r="AX9551" s="75"/>
      <c r="AY9551" s="94"/>
      <c r="AZ9551" s="75"/>
      <c r="BA9551" s="75"/>
    </row>
    <row r="9552" spans="48:53">
      <c r="AV9552" s="203"/>
      <c r="AW9552" s="75"/>
      <c r="AX9552" s="75"/>
      <c r="AY9552" s="94"/>
      <c r="AZ9552" s="75"/>
      <c r="BA9552" s="75"/>
    </row>
    <row r="9553" spans="48:53">
      <c r="AV9553" s="203"/>
      <c r="AW9553" s="75"/>
      <c r="AX9553" s="75"/>
      <c r="AY9553" s="94"/>
      <c r="AZ9553" s="75"/>
      <c r="BA9553" s="75"/>
    </row>
    <row r="9554" spans="48:53">
      <c r="AV9554" s="203"/>
      <c r="AW9554" s="75"/>
      <c r="AX9554" s="75"/>
      <c r="AY9554" s="94"/>
      <c r="AZ9554" s="75"/>
      <c r="BA9554" s="75"/>
    </row>
    <row r="9555" spans="48:53">
      <c r="AV9555" s="203"/>
      <c r="AW9555" s="75"/>
      <c r="AX9555" s="75"/>
      <c r="AY9555" s="94"/>
      <c r="AZ9555" s="75"/>
      <c r="BA9555" s="75"/>
    </row>
    <row r="9556" spans="48:53">
      <c r="AV9556" s="203"/>
      <c r="AW9556" s="75"/>
      <c r="AX9556" s="75"/>
      <c r="AY9556" s="94"/>
      <c r="AZ9556" s="75"/>
      <c r="BA9556" s="75"/>
    </row>
    <row r="9557" spans="48:53">
      <c r="AV9557" s="203"/>
      <c r="AW9557" s="75"/>
      <c r="AX9557" s="75"/>
      <c r="AY9557" s="94"/>
      <c r="AZ9557" s="75"/>
      <c r="BA9557" s="75"/>
    </row>
    <row r="9558" spans="48:53">
      <c r="AV9558" s="203"/>
      <c r="AW9558" s="75"/>
      <c r="AX9558" s="75"/>
      <c r="AY9558" s="94"/>
      <c r="AZ9558" s="75"/>
      <c r="BA9558" s="75"/>
    </row>
    <row r="9559" spans="48:53">
      <c r="AV9559" s="203"/>
      <c r="AW9559" s="75"/>
      <c r="AX9559" s="75"/>
      <c r="AY9559" s="94"/>
      <c r="AZ9559" s="75"/>
      <c r="BA9559" s="75"/>
    </row>
    <row r="9560" spans="48:53">
      <c r="AV9560" s="203"/>
      <c r="AW9560" s="75"/>
      <c r="AX9560" s="75"/>
      <c r="AY9560" s="94"/>
      <c r="AZ9560" s="75"/>
      <c r="BA9560" s="75"/>
    </row>
    <row r="9561" spans="48:53">
      <c r="AV9561" s="203"/>
      <c r="AW9561" s="75"/>
      <c r="AX9561" s="75"/>
      <c r="AY9561" s="94"/>
      <c r="AZ9561" s="75"/>
      <c r="BA9561" s="75"/>
    </row>
    <row r="9562" spans="48:53">
      <c r="AV9562" s="203"/>
      <c r="AW9562" s="75"/>
      <c r="AX9562" s="75"/>
      <c r="AY9562" s="94"/>
      <c r="AZ9562" s="75"/>
      <c r="BA9562" s="75"/>
    </row>
    <row r="9563" spans="48:53">
      <c r="AV9563" s="203"/>
      <c r="AW9563" s="75"/>
      <c r="AX9563" s="75"/>
      <c r="AY9563" s="94"/>
      <c r="AZ9563" s="75"/>
      <c r="BA9563" s="75"/>
    </row>
    <row r="9564" spans="48:53">
      <c r="AV9564" s="203"/>
      <c r="AW9564" s="75"/>
      <c r="AX9564" s="75"/>
      <c r="AY9564" s="94"/>
      <c r="AZ9564" s="75"/>
      <c r="BA9564" s="75"/>
    </row>
    <row r="9565" spans="48:53">
      <c r="AV9565" s="203"/>
      <c r="AW9565" s="75"/>
      <c r="AX9565" s="75"/>
      <c r="AY9565" s="94"/>
      <c r="AZ9565" s="75"/>
      <c r="BA9565" s="75"/>
    </row>
    <row r="9566" spans="48:53">
      <c r="AV9566" s="203"/>
      <c r="AW9566" s="75"/>
      <c r="AX9566" s="75"/>
      <c r="AY9566" s="94"/>
      <c r="AZ9566" s="75"/>
      <c r="BA9566" s="75"/>
    </row>
    <row r="9567" spans="48:53">
      <c r="AV9567" s="203"/>
      <c r="AW9567" s="75"/>
      <c r="AX9567" s="75"/>
      <c r="AY9567" s="94"/>
      <c r="AZ9567" s="75"/>
      <c r="BA9567" s="75"/>
    </row>
    <row r="9568" spans="48:53">
      <c r="AV9568" s="203"/>
      <c r="AW9568" s="75"/>
      <c r="AX9568" s="75"/>
      <c r="AY9568" s="94"/>
      <c r="AZ9568" s="75"/>
      <c r="BA9568" s="75"/>
    </row>
    <row r="9569" spans="48:53">
      <c r="AV9569" s="203"/>
      <c r="AW9569" s="75"/>
      <c r="AX9569" s="75"/>
      <c r="AY9569" s="94"/>
      <c r="AZ9569" s="75"/>
      <c r="BA9569" s="75"/>
    </row>
    <row r="9570" spans="48:53">
      <c r="AV9570" s="203"/>
      <c r="AW9570" s="75"/>
      <c r="AX9570" s="75"/>
      <c r="AY9570" s="94"/>
      <c r="AZ9570" s="75"/>
      <c r="BA9570" s="75"/>
    </row>
    <row r="9571" spans="48:53">
      <c r="AV9571" s="203"/>
      <c r="AW9571" s="75"/>
      <c r="AX9571" s="75"/>
      <c r="AY9571" s="94"/>
      <c r="AZ9571" s="75"/>
      <c r="BA9571" s="75"/>
    </row>
    <row r="9572" spans="48:53">
      <c r="AV9572" s="203"/>
      <c r="AW9572" s="75"/>
      <c r="AX9572" s="75"/>
      <c r="AY9572" s="94"/>
      <c r="AZ9572" s="75"/>
      <c r="BA9572" s="75"/>
    </row>
    <row r="9573" spans="48:53">
      <c r="AV9573" s="203"/>
      <c r="AW9573" s="75"/>
      <c r="AX9573" s="75"/>
      <c r="AY9573" s="94"/>
      <c r="AZ9573" s="75"/>
      <c r="BA9573" s="75"/>
    </row>
    <row r="9574" spans="48:53">
      <c r="AV9574" s="203"/>
      <c r="AW9574" s="75"/>
      <c r="AX9574" s="75"/>
      <c r="AY9574" s="94"/>
      <c r="AZ9574" s="75"/>
      <c r="BA9574" s="75"/>
    </row>
    <row r="9575" spans="48:53">
      <c r="AV9575" s="203"/>
      <c r="AW9575" s="75"/>
      <c r="AX9575" s="75"/>
      <c r="AY9575" s="94"/>
      <c r="AZ9575" s="75"/>
      <c r="BA9575" s="75"/>
    </row>
    <row r="9576" spans="48:53">
      <c r="AV9576" s="203"/>
      <c r="AW9576" s="75"/>
      <c r="AX9576" s="75"/>
      <c r="AY9576" s="94"/>
      <c r="AZ9576" s="75"/>
      <c r="BA9576" s="75"/>
    </row>
    <row r="9577" spans="48:53">
      <c r="AV9577" s="203"/>
      <c r="AW9577" s="75"/>
      <c r="AX9577" s="75"/>
      <c r="AY9577" s="94"/>
      <c r="AZ9577" s="75"/>
      <c r="BA9577" s="75"/>
    </row>
    <row r="9578" spans="48:53">
      <c r="AV9578" s="203"/>
      <c r="AW9578" s="75"/>
      <c r="AX9578" s="75"/>
      <c r="AY9578" s="94"/>
      <c r="AZ9578" s="75"/>
      <c r="BA9578" s="75"/>
    </row>
    <row r="9579" spans="48:53">
      <c r="AV9579" s="203"/>
      <c r="AW9579" s="75"/>
      <c r="AX9579" s="75"/>
      <c r="AY9579" s="94"/>
      <c r="AZ9579" s="75"/>
      <c r="BA9579" s="75"/>
    </row>
    <row r="9580" spans="48:53">
      <c r="AV9580" s="203"/>
      <c r="AW9580" s="75"/>
      <c r="AX9580" s="75"/>
      <c r="AY9580" s="94"/>
      <c r="AZ9580" s="75"/>
      <c r="BA9580" s="75"/>
    </row>
    <row r="9581" spans="48:53">
      <c r="AV9581" s="203"/>
      <c r="AW9581" s="75"/>
      <c r="AX9581" s="75"/>
      <c r="AY9581" s="94"/>
      <c r="AZ9581" s="75"/>
      <c r="BA9581" s="75"/>
    </row>
    <row r="9582" spans="48:53">
      <c r="AV9582" s="203"/>
      <c r="AW9582" s="75"/>
      <c r="AX9582" s="75"/>
      <c r="AY9582" s="94"/>
      <c r="AZ9582" s="75"/>
      <c r="BA9582" s="75"/>
    </row>
    <row r="9583" spans="48:53">
      <c r="AV9583" s="203"/>
      <c r="AW9583" s="75"/>
      <c r="AX9583" s="75"/>
      <c r="AY9583" s="94"/>
      <c r="AZ9583" s="75"/>
      <c r="BA9583" s="75"/>
    </row>
    <row r="9584" spans="48:53">
      <c r="AV9584" s="203"/>
      <c r="AW9584" s="75"/>
      <c r="AX9584" s="75"/>
      <c r="AY9584" s="94"/>
      <c r="AZ9584" s="75"/>
      <c r="BA9584" s="75"/>
    </row>
    <row r="9585" spans="48:53">
      <c r="AV9585" s="203"/>
      <c r="AW9585" s="75"/>
      <c r="AX9585" s="75"/>
      <c r="AY9585" s="94"/>
      <c r="AZ9585" s="75"/>
      <c r="BA9585" s="75"/>
    </row>
    <row r="9586" spans="48:53">
      <c r="AV9586" s="203"/>
      <c r="AW9586" s="75"/>
      <c r="AX9586" s="75"/>
      <c r="AY9586" s="94"/>
      <c r="AZ9586" s="75"/>
      <c r="BA9586" s="75"/>
    </row>
    <row r="9587" spans="48:53">
      <c r="AV9587" s="203"/>
      <c r="AW9587" s="75"/>
      <c r="AX9587" s="75"/>
      <c r="AY9587" s="94"/>
      <c r="AZ9587" s="75"/>
      <c r="BA9587" s="75"/>
    </row>
    <row r="9588" spans="48:53">
      <c r="AV9588" s="203"/>
      <c r="AW9588" s="75"/>
      <c r="AX9588" s="75"/>
      <c r="AY9588" s="94"/>
      <c r="AZ9588" s="75"/>
      <c r="BA9588" s="75"/>
    </row>
    <row r="9589" spans="48:53">
      <c r="AV9589" s="203"/>
      <c r="AW9589" s="75"/>
      <c r="AX9589" s="75"/>
      <c r="AY9589" s="94"/>
      <c r="AZ9589" s="75"/>
      <c r="BA9589" s="75"/>
    </row>
    <row r="9590" spans="48:53">
      <c r="AV9590" s="203"/>
      <c r="AW9590" s="75"/>
      <c r="AX9590" s="75"/>
      <c r="AY9590" s="94"/>
      <c r="AZ9590" s="75"/>
      <c r="BA9590" s="75"/>
    </row>
    <row r="9591" spans="48:53">
      <c r="AV9591" s="203"/>
      <c r="AW9591" s="75"/>
      <c r="AX9591" s="75"/>
      <c r="AY9591" s="94"/>
      <c r="AZ9591" s="75"/>
      <c r="BA9591" s="75"/>
    </row>
    <row r="9592" spans="48:53">
      <c r="AV9592" s="203"/>
      <c r="AW9592" s="75"/>
      <c r="AX9592" s="75"/>
      <c r="AY9592" s="94"/>
      <c r="AZ9592" s="75"/>
      <c r="BA9592" s="75"/>
    </row>
    <row r="9593" spans="48:53">
      <c r="AV9593" s="203"/>
      <c r="AW9593" s="75"/>
      <c r="AX9593" s="75"/>
      <c r="AY9593" s="94"/>
      <c r="AZ9593" s="75"/>
      <c r="BA9593" s="75"/>
    </row>
    <row r="9594" spans="48:53">
      <c r="AV9594" s="203"/>
      <c r="AW9594" s="75"/>
      <c r="AX9594" s="75"/>
      <c r="AY9594" s="94"/>
      <c r="AZ9594" s="75"/>
      <c r="BA9594" s="75"/>
    </row>
    <row r="9595" spans="48:53">
      <c r="AV9595" s="203"/>
      <c r="AW9595" s="75"/>
      <c r="AX9595" s="75"/>
      <c r="AY9595" s="94"/>
      <c r="AZ9595" s="75"/>
      <c r="BA9595" s="75"/>
    </row>
    <row r="9596" spans="48:53">
      <c r="AV9596" s="203"/>
      <c r="AW9596" s="75"/>
      <c r="AX9596" s="75"/>
      <c r="AY9596" s="94"/>
      <c r="AZ9596" s="75"/>
      <c r="BA9596" s="75"/>
    </row>
    <row r="9597" spans="48:53">
      <c r="AV9597" s="203"/>
      <c r="AW9597" s="75"/>
      <c r="AX9597" s="75"/>
      <c r="AY9597" s="94"/>
      <c r="AZ9597" s="75"/>
      <c r="BA9597" s="75"/>
    </row>
    <row r="9598" spans="48:53">
      <c r="AV9598" s="203"/>
      <c r="AW9598" s="75"/>
      <c r="AX9598" s="75"/>
      <c r="AY9598" s="94"/>
      <c r="AZ9598" s="75"/>
      <c r="BA9598" s="75"/>
    </row>
    <row r="9599" spans="48:53">
      <c r="AV9599" s="203"/>
      <c r="AW9599" s="75"/>
      <c r="AX9599" s="75"/>
      <c r="AY9599" s="94"/>
      <c r="AZ9599" s="75"/>
      <c r="BA9599" s="75"/>
    </row>
    <row r="9600" spans="48:53">
      <c r="AV9600" s="203"/>
      <c r="AW9600" s="75"/>
      <c r="AX9600" s="75"/>
      <c r="AY9600" s="94"/>
      <c r="AZ9600" s="75"/>
      <c r="BA9600" s="75"/>
    </row>
    <row r="9601" spans="48:53">
      <c r="AV9601" s="203"/>
      <c r="AW9601" s="75"/>
      <c r="AX9601" s="75"/>
      <c r="AY9601" s="94"/>
      <c r="AZ9601" s="75"/>
      <c r="BA9601" s="75"/>
    </row>
    <row r="9602" spans="48:53">
      <c r="AV9602" s="203"/>
      <c r="AW9602" s="75"/>
      <c r="AX9602" s="75"/>
      <c r="AY9602" s="94"/>
      <c r="AZ9602" s="75"/>
      <c r="BA9602" s="75"/>
    </row>
    <row r="9603" spans="48:53">
      <c r="AV9603" s="203"/>
      <c r="AW9603" s="75"/>
      <c r="AX9603" s="75"/>
      <c r="AY9603" s="94"/>
      <c r="AZ9603" s="75"/>
      <c r="BA9603" s="75"/>
    </row>
    <row r="9604" spans="48:53">
      <c r="AV9604" s="203"/>
      <c r="AW9604" s="75"/>
      <c r="AX9604" s="75"/>
      <c r="AY9604" s="94"/>
      <c r="AZ9604" s="75"/>
      <c r="BA9604" s="75"/>
    </row>
    <row r="9605" spans="48:53">
      <c r="AV9605" s="203"/>
      <c r="AW9605" s="75"/>
      <c r="AX9605" s="75"/>
      <c r="AY9605" s="94"/>
      <c r="AZ9605" s="75"/>
      <c r="BA9605" s="75"/>
    </row>
    <row r="9606" spans="48:53">
      <c r="AV9606" s="203"/>
      <c r="AW9606" s="75"/>
      <c r="AX9606" s="75"/>
      <c r="AY9606" s="94"/>
      <c r="AZ9606" s="75"/>
      <c r="BA9606" s="75"/>
    </row>
    <row r="9607" spans="48:53">
      <c r="AV9607" s="203"/>
      <c r="AW9607" s="75"/>
      <c r="AX9607" s="75"/>
      <c r="AY9607" s="94"/>
      <c r="AZ9607" s="75"/>
      <c r="BA9607" s="75"/>
    </row>
    <row r="9608" spans="48:53">
      <c r="AV9608" s="203"/>
      <c r="AW9608" s="75"/>
      <c r="AX9608" s="75"/>
      <c r="AY9608" s="94"/>
      <c r="AZ9608" s="75"/>
      <c r="BA9608" s="75"/>
    </row>
    <row r="9609" spans="48:53">
      <c r="AV9609" s="203"/>
      <c r="AW9609" s="75"/>
      <c r="AX9609" s="75"/>
      <c r="AY9609" s="94"/>
      <c r="AZ9609" s="75"/>
      <c r="BA9609" s="75"/>
    </row>
    <row r="9610" spans="48:53">
      <c r="AV9610" s="203"/>
      <c r="AW9610" s="75"/>
      <c r="AX9610" s="75"/>
      <c r="AY9610" s="94"/>
      <c r="AZ9610" s="75"/>
      <c r="BA9610" s="75"/>
    </row>
    <row r="9611" spans="48:53">
      <c r="AV9611" s="203"/>
      <c r="AW9611" s="75"/>
      <c r="AX9611" s="75"/>
      <c r="AY9611" s="94"/>
      <c r="AZ9611" s="75"/>
      <c r="BA9611" s="75"/>
    </row>
    <row r="9612" spans="48:53">
      <c r="AV9612" s="203"/>
      <c r="AW9612" s="75"/>
      <c r="AX9612" s="75"/>
      <c r="AY9612" s="94"/>
      <c r="AZ9612" s="75"/>
      <c r="BA9612" s="75"/>
    </row>
    <row r="9613" spans="48:53">
      <c r="AV9613" s="203"/>
      <c r="AW9613" s="75"/>
      <c r="AX9613" s="75"/>
      <c r="AY9613" s="94"/>
      <c r="AZ9613" s="75"/>
      <c r="BA9613" s="75"/>
    </row>
    <row r="9614" spans="48:53">
      <c r="AV9614" s="203"/>
      <c r="AW9614" s="75"/>
      <c r="AX9614" s="75"/>
      <c r="AY9614" s="94"/>
      <c r="AZ9614" s="75"/>
      <c r="BA9614" s="75"/>
    </row>
    <row r="9615" spans="48:53">
      <c r="AV9615" s="203"/>
      <c r="AW9615" s="75"/>
      <c r="AX9615" s="75"/>
      <c r="AY9615" s="94"/>
      <c r="AZ9615" s="75"/>
      <c r="BA9615" s="75"/>
    </row>
    <row r="9616" spans="48:53">
      <c r="AV9616" s="203"/>
      <c r="AW9616" s="75"/>
      <c r="AX9616" s="75"/>
      <c r="AY9616" s="94"/>
      <c r="AZ9616" s="75"/>
      <c r="BA9616" s="75"/>
    </row>
    <row r="9617" spans="48:53">
      <c r="AV9617" s="203"/>
      <c r="AW9617" s="75"/>
      <c r="AX9617" s="75"/>
      <c r="AY9617" s="94"/>
      <c r="AZ9617" s="75"/>
      <c r="BA9617" s="75"/>
    </row>
    <row r="9618" spans="48:53">
      <c r="AV9618" s="203"/>
      <c r="AW9618" s="75"/>
      <c r="AX9618" s="75"/>
      <c r="AY9618" s="94"/>
      <c r="AZ9618" s="75"/>
      <c r="BA9618" s="75"/>
    </row>
    <row r="9619" spans="48:53">
      <c r="AV9619" s="203"/>
      <c r="AW9619" s="75"/>
      <c r="AX9619" s="75"/>
      <c r="AY9619" s="94"/>
      <c r="AZ9619" s="75"/>
      <c r="BA9619" s="75"/>
    </row>
    <row r="9620" spans="48:53">
      <c r="AV9620" s="203"/>
      <c r="AW9620" s="75"/>
      <c r="AX9620" s="75"/>
      <c r="AY9620" s="94"/>
      <c r="AZ9620" s="75"/>
      <c r="BA9620" s="75"/>
    </row>
    <row r="9621" spans="48:53">
      <c r="AV9621" s="203"/>
      <c r="AW9621" s="75"/>
      <c r="AX9621" s="75"/>
      <c r="AY9621" s="94"/>
      <c r="AZ9621" s="75"/>
      <c r="BA9621" s="75"/>
    </row>
    <row r="9622" spans="48:53">
      <c r="AV9622" s="203"/>
      <c r="AW9622" s="75"/>
      <c r="AX9622" s="75"/>
      <c r="AY9622" s="94"/>
      <c r="AZ9622" s="75"/>
      <c r="BA9622" s="75"/>
    </row>
    <row r="9623" spans="48:53">
      <c r="AV9623" s="203"/>
      <c r="AW9623" s="75"/>
      <c r="AX9623" s="75"/>
      <c r="AY9623" s="94"/>
      <c r="AZ9623" s="75"/>
      <c r="BA9623" s="75"/>
    </row>
    <row r="9624" spans="48:53">
      <c r="AV9624" s="203"/>
      <c r="AW9624" s="75"/>
      <c r="AX9624" s="75"/>
      <c r="AY9624" s="94"/>
      <c r="AZ9624" s="75"/>
      <c r="BA9624" s="75"/>
    </row>
    <row r="9625" spans="48:53">
      <c r="AV9625" s="203"/>
      <c r="AW9625" s="75"/>
      <c r="AX9625" s="75"/>
      <c r="AY9625" s="94"/>
      <c r="AZ9625" s="75"/>
      <c r="BA9625" s="75"/>
    </row>
    <row r="9626" spans="48:53">
      <c r="AV9626" s="203"/>
      <c r="AW9626" s="75"/>
      <c r="AX9626" s="75"/>
      <c r="AY9626" s="94"/>
      <c r="AZ9626" s="75"/>
      <c r="BA9626" s="75"/>
    </row>
    <row r="9627" spans="48:53">
      <c r="AV9627" s="203"/>
      <c r="AW9627" s="75"/>
      <c r="AX9627" s="75"/>
      <c r="AY9627" s="94"/>
      <c r="AZ9627" s="75"/>
      <c r="BA9627" s="75"/>
    </row>
    <row r="9628" spans="48:53">
      <c r="AV9628" s="203"/>
      <c r="AW9628" s="75"/>
      <c r="AX9628" s="75"/>
      <c r="AY9628" s="94"/>
      <c r="AZ9628" s="75"/>
      <c r="BA9628" s="75"/>
    </row>
    <row r="9629" spans="48:53">
      <c r="AV9629" s="203"/>
      <c r="AW9629" s="75"/>
      <c r="AX9629" s="75"/>
      <c r="AY9629" s="94"/>
      <c r="AZ9629" s="75"/>
      <c r="BA9629" s="75"/>
    </row>
    <row r="9630" spans="48:53">
      <c r="AV9630" s="203"/>
      <c r="AW9630" s="75"/>
      <c r="AX9630" s="75"/>
      <c r="AY9630" s="94"/>
      <c r="AZ9630" s="75"/>
      <c r="BA9630" s="75"/>
    </row>
    <row r="9631" spans="48:53">
      <c r="AV9631" s="203"/>
      <c r="AW9631" s="75"/>
      <c r="AX9631" s="75"/>
      <c r="AY9631" s="94"/>
      <c r="AZ9631" s="75"/>
      <c r="BA9631" s="75"/>
    </row>
    <row r="9632" spans="48:53">
      <c r="AV9632" s="203"/>
      <c r="AW9632" s="75"/>
      <c r="AX9632" s="75"/>
      <c r="AY9632" s="94"/>
      <c r="AZ9632" s="75"/>
      <c r="BA9632" s="75"/>
    </row>
    <row r="9633" spans="48:53">
      <c r="AV9633" s="203"/>
      <c r="AW9633" s="75"/>
      <c r="AX9633" s="75"/>
      <c r="AY9633" s="94"/>
      <c r="AZ9633" s="75"/>
      <c r="BA9633" s="75"/>
    </row>
    <row r="9634" spans="48:53">
      <c r="AV9634" s="203"/>
      <c r="AW9634" s="75"/>
      <c r="AX9634" s="75"/>
      <c r="AY9634" s="94"/>
      <c r="AZ9634" s="75"/>
      <c r="BA9634" s="75"/>
    </row>
    <row r="9635" spans="48:53">
      <c r="AV9635" s="203"/>
      <c r="AW9635" s="75"/>
      <c r="AX9635" s="75"/>
      <c r="AY9635" s="94"/>
      <c r="AZ9635" s="75"/>
      <c r="BA9635" s="75"/>
    </row>
    <row r="9636" spans="48:53">
      <c r="AV9636" s="203"/>
      <c r="AW9636" s="75"/>
      <c r="AX9636" s="75"/>
      <c r="AY9636" s="94"/>
      <c r="AZ9636" s="75"/>
      <c r="BA9636" s="75"/>
    </row>
    <row r="9637" spans="48:53">
      <c r="AV9637" s="203"/>
      <c r="AW9637" s="75"/>
      <c r="AX9637" s="75"/>
      <c r="AY9637" s="94"/>
      <c r="AZ9637" s="75"/>
      <c r="BA9637" s="75"/>
    </row>
    <row r="9638" spans="48:53">
      <c r="AV9638" s="203"/>
      <c r="AW9638" s="75"/>
      <c r="AX9638" s="75"/>
      <c r="AY9638" s="94"/>
      <c r="AZ9638" s="75"/>
      <c r="BA9638" s="75"/>
    </row>
    <row r="9639" spans="48:53">
      <c r="AV9639" s="203"/>
      <c r="AW9639" s="75"/>
      <c r="AX9639" s="75"/>
      <c r="AY9639" s="94"/>
      <c r="AZ9639" s="75"/>
      <c r="BA9639" s="75"/>
    </row>
    <row r="9640" spans="48:53">
      <c r="AV9640" s="203"/>
      <c r="AW9640" s="75"/>
      <c r="AX9640" s="75"/>
      <c r="AY9640" s="94"/>
      <c r="AZ9640" s="75"/>
      <c r="BA9640" s="75"/>
    </row>
    <row r="9641" spans="48:53">
      <c r="AV9641" s="203"/>
      <c r="AW9641" s="75"/>
      <c r="AX9641" s="75"/>
      <c r="AY9641" s="94"/>
      <c r="AZ9641" s="75"/>
      <c r="BA9641" s="75"/>
    </row>
    <row r="9642" spans="48:53">
      <c r="AV9642" s="203"/>
      <c r="AW9642" s="75"/>
      <c r="AX9642" s="75"/>
      <c r="AY9642" s="94"/>
      <c r="AZ9642" s="75"/>
      <c r="BA9642" s="75"/>
    </row>
    <row r="9643" spans="48:53">
      <c r="AV9643" s="203"/>
      <c r="AW9643" s="75"/>
      <c r="AX9643" s="75"/>
      <c r="AY9643" s="94"/>
      <c r="AZ9643" s="75"/>
      <c r="BA9643" s="75"/>
    </row>
    <row r="9644" spans="48:53">
      <c r="AV9644" s="203"/>
      <c r="AW9644" s="75"/>
      <c r="AX9644" s="75"/>
      <c r="AY9644" s="94"/>
      <c r="AZ9644" s="75"/>
      <c r="BA9644" s="75"/>
    </row>
    <row r="9645" spans="48:53">
      <c r="AV9645" s="203"/>
      <c r="AW9645" s="75"/>
      <c r="AX9645" s="75"/>
      <c r="AY9645" s="94"/>
      <c r="AZ9645" s="75"/>
      <c r="BA9645" s="75"/>
    </row>
    <row r="9646" spans="48:53">
      <c r="AV9646" s="203"/>
      <c r="AW9646" s="75"/>
      <c r="AX9646" s="75"/>
      <c r="AY9646" s="94"/>
      <c r="AZ9646" s="75"/>
      <c r="BA9646" s="75"/>
    </row>
    <row r="9647" spans="48:53">
      <c r="AV9647" s="203"/>
      <c r="AW9647" s="75"/>
      <c r="AX9647" s="75"/>
      <c r="AY9647" s="94"/>
      <c r="AZ9647" s="75"/>
      <c r="BA9647" s="75"/>
    </row>
    <row r="9648" spans="48:53">
      <c r="AV9648" s="203"/>
      <c r="AW9648" s="75"/>
      <c r="AX9648" s="75"/>
      <c r="AY9648" s="94"/>
      <c r="AZ9648" s="75"/>
      <c r="BA9648" s="75"/>
    </row>
    <row r="9649" spans="48:53">
      <c r="AV9649" s="203"/>
      <c r="AW9649" s="75"/>
      <c r="AX9649" s="75"/>
      <c r="AY9649" s="94"/>
      <c r="AZ9649" s="75"/>
      <c r="BA9649" s="75"/>
    </row>
    <row r="9650" spans="48:53">
      <c r="AV9650" s="203"/>
      <c r="AW9650" s="75"/>
      <c r="AX9650" s="75"/>
      <c r="AY9650" s="94"/>
      <c r="AZ9650" s="75"/>
      <c r="BA9650" s="75"/>
    </row>
    <row r="9651" spans="48:53">
      <c r="AV9651" s="203"/>
      <c r="AW9651" s="75"/>
      <c r="AX9651" s="75"/>
      <c r="AY9651" s="94"/>
      <c r="AZ9651" s="75"/>
      <c r="BA9651" s="75"/>
    </row>
    <row r="9652" spans="48:53">
      <c r="AV9652" s="203"/>
      <c r="AW9652" s="75"/>
      <c r="AX9652" s="75"/>
      <c r="AY9652" s="94"/>
      <c r="AZ9652" s="75"/>
      <c r="BA9652" s="75"/>
    </row>
    <row r="9653" spans="48:53">
      <c r="AV9653" s="203"/>
      <c r="AW9653" s="75"/>
      <c r="AX9653" s="75"/>
      <c r="AY9653" s="94"/>
      <c r="AZ9653" s="75"/>
      <c r="BA9653" s="75"/>
    </row>
    <row r="9654" spans="48:53">
      <c r="AV9654" s="203"/>
      <c r="AW9654" s="75"/>
      <c r="AX9654" s="75"/>
      <c r="AY9654" s="94"/>
      <c r="AZ9654" s="75"/>
      <c r="BA9654" s="75"/>
    </row>
    <row r="9655" spans="48:53">
      <c r="AV9655" s="203"/>
      <c r="AW9655" s="75"/>
      <c r="AX9655" s="75"/>
      <c r="AY9655" s="94"/>
      <c r="AZ9655" s="75"/>
      <c r="BA9655" s="75"/>
    </row>
    <row r="9656" spans="48:53">
      <c r="AV9656" s="203"/>
      <c r="AW9656" s="75"/>
      <c r="AX9656" s="75"/>
      <c r="AY9656" s="94"/>
      <c r="AZ9656" s="75"/>
      <c r="BA9656" s="75"/>
    </row>
    <row r="9657" spans="48:53">
      <c r="AV9657" s="203"/>
      <c r="AW9657" s="75"/>
      <c r="AX9657" s="75"/>
      <c r="AY9657" s="94"/>
      <c r="AZ9657" s="75"/>
      <c r="BA9657" s="75"/>
    </row>
    <row r="9658" spans="48:53">
      <c r="AV9658" s="203"/>
      <c r="AW9658" s="75"/>
      <c r="AX9658" s="75"/>
      <c r="AY9658" s="94"/>
      <c r="AZ9658" s="75"/>
      <c r="BA9658" s="75"/>
    </row>
    <row r="9659" spans="48:53">
      <c r="AV9659" s="203"/>
      <c r="AW9659" s="75"/>
      <c r="AX9659" s="75"/>
      <c r="AY9659" s="94"/>
      <c r="AZ9659" s="75"/>
      <c r="BA9659" s="75"/>
    </row>
    <row r="9660" spans="48:53">
      <c r="AV9660" s="203"/>
      <c r="AW9660" s="75"/>
      <c r="AX9660" s="75"/>
      <c r="AY9660" s="94"/>
      <c r="AZ9660" s="75"/>
      <c r="BA9660" s="75"/>
    </row>
    <row r="9661" spans="48:53">
      <c r="AV9661" s="203"/>
      <c r="AW9661" s="75"/>
      <c r="AX9661" s="75"/>
      <c r="AY9661" s="94"/>
      <c r="AZ9661" s="75"/>
      <c r="BA9661" s="75"/>
    </row>
    <row r="9662" spans="48:53">
      <c r="AV9662" s="203"/>
      <c r="AW9662" s="75"/>
      <c r="AX9662" s="75"/>
      <c r="AY9662" s="94"/>
      <c r="AZ9662" s="75"/>
      <c r="BA9662" s="75"/>
    </row>
    <row r="9663" spans="48:53">
      <c r="AV9663" s="203"/>
      <c r="AW9663" s="75"/>
      <c r="AX9663" s="75"/>
      <c r="AY9663" s="94"/>
      <c r="AZ9663" s="75"/>
      <c r="BA9663" s="75"/>
    </row>
    <row r="9664" spans="48:53">
      <c r="AV9664" s="203"/>
      <c r="AW9664" s="75"/>
      <c r="AX9664" s="75"/>
      <c r="AY9664" s="94"/>
      <c r="AZ9664" s="75"/>
      <c r="BA9664" s="75"/>
    </row>
    <row r="9665" spans="48:53">
      <c r="AV9665" s="203"/>
      <c r="AW9665" s="75"/>
      <c r="AX9665" s="75"/>
      <c r="AY9665" s="94"/>
      <c r="AZ9665" s="75"/>
      <c r="BA9665" s="75"/>
    </row>
    <row r="9666" spans="48:53">
      <c r="AV9666" s="203"/>
      <c r="AW9666" s="75"/>
      <c r="AX9666" s="75"/>
      <c r="AY9666" s="94"/>
      <c r="AZ9666" s="75"/>
      <c r="BA9666" s="75"/>
    </row>
    <row r="9667" spans="48:53">
      <c r="AV9667" s="203"/>
      <c r="AW9667" s="75"/>
      <c r="AX9667" s="75"/>
      <c r="AY9667" s="94"/>
      <c r="AZ9667" s="75"/>
      <c r="BA9667" s="75"/>
    </row>
    <row r="9668" spans="48:53">
      <c r="AV9668" s="203"/>
      <c r="AW9668" s="75"/>
      <c r="AX9668" s="75"/>
      <c r="AY9668" s="94"/>
      <c r="AZ9668" s="75"/>
      <c r="BA9668" s="75"/>
    </row>
    <row r="9669" spans="48:53">
      <c r="AV9669" s="203"/>
      <c r="AW9669" s="75"/>
      <c r="AX9669" s="75"/>
      <c r="AY9669" s="94"/>
      <c r="AZ9669" s="75"/>
      <c r="BA9669" s="75"/>
    </row>
    <row r="9670" spans="48:53">
      <c r="AV9670" s="203"/>
      <c r="AW9670" s="75"/>
      <c r="AX9670" s="75"/>
      <c r="AY9670" s="94"/>
      <c r="AZ9670" s="75"/>
      <c r="BA9670" s="75"/>
    </row>
    <row r="9671" spans="48:53">
      <c r="AV9671" s="203"/>
      <c r="AW9671" s="75"/>
      <c r="AX9671" s="75"/>
      <c r="AY9671" s="94"/>
      <c r="AZ9671" s="75"/>
      <c r="BA9671" s="75"/>
    </row>
    <row r="9672" spans="48:53">
      <c r="AV9672" s="203"/>
      <c r="AW9672" s="75"/>
      <c r="AX9672" s="75"/>
      <c r="AY9672" s="94"/>
      <c r="AZ9672" s="75"/>
      <c r="BA9672" s="75"/>
    </row>
    <row r="9673" spans="48:53">
      <c r="AV9673" s="203"/>
      <c r="AW9673" s="75"/>
      <c r="AX9673" s="75"/>
      <c r="AY9673" s="94"/>
      <c r="AZ9673" s="75"/>
      <c r="BA9673" s="75"/>
    </row>
    <row r="9674" spans="48:53">
      <c r="AV9674" s="203"/>
      <c r="AW9674" s="75"/>
      <c r="AX9674" s="75"/>
      <c r="AY9674" s="94"/>
      <c r="AZ9674" s="75"/>
      <c r="BA9674" s="75"/>
    </row>
    <row r="9675" spans="48:53">
      <c r="AV9675" s="203"/>
      <c r="AW9675" s="75"/>
      <c r="AX9675" s="75"/>
      <c r="AY9675" s="94"/>
      <c r="AZ9675" s="75"/>
      <c r="BA9675" s="75"/>
    </row>
    <row r="9676" spans="48:53">
      <c r="AV9676" s="203"/>
      <c r="AW9676" s="75"/>
      <c r="AX9676" s="75"/>
      <c r="AY9676" s="94"/>
      <c r="AZ9676" s="75"/>
      <c r="BA9676" s="75"/>
    </row>
    <row r="9677" spans="48:53">
      <c r="AV9677" s="203"/>
      <c r="AW9677" s="75"/>
      <c r="AX9677" s="75"/>
      <c r="AY9677" s="94"/>
      <c r="AZ9677" s="75"/>
      <c r="BA9677" s="75"/>
    </row>
    <row r="9678" spans="48:53">
      <c r="AV9678" s="203"/>
      <c r="AW9678" s="75"/>
      <c r="AX9678" s="75"/>
      <c r="AY9678" s="94"/>
      <c r="AZ9678" s="75"/>
      <c r="BA9678" s="75"/>
    </row>
    <row r="9679" spans="48:53">
      <c r="AV9679" s="203"/>
      <c r="AW9679" s="75"/>
      <c r="AX9679" s="75"/>
      <c r="AY9679" s="94"/>
      <c r="AZ9679" s="75"/>
      <c r="BA9679" s="75"/>
    </row>
    <row r="9680" spans="48:53">
      <c r="AV9680" s="203"/>
      <c r="AW9680" s="75"/>
      <c r="AX9680" s="75"/>
      <c r="AY9680" s="94"/>
      <c r="AZ9680" s="75"/>
      <c r="BA9680" s="75"/>
    </row>
    <row r="9681" spans="48:53">
      <c r="AV9681" s="203"/>
      <c r="AW9681" s="75"/>
      <c r="AX9681" s="75"/>
      <c r="AY9681" s="94"/>
      <c r="AZ9681" s="75"/>
      <c r="BA9681" s="75"/>
    </row>
    <row r="9682" spans="48:53">
      <c r="AV9682" s="203"/>
      <c r="AW9682" s="75"/>
      <c r="AX9682" s="75"/>
      <c r="AY9682" s="94"/>
      <c r="AZ9682" s="75"/>
      <c r="BA9682" s="75"/>
    </row>
    <row r="9683" spans="48:53">
      <c r="AV9683" s="203"/>
      <c r="AW9683" s="75"/>
      <c r="AX9683" s="75"/>
      <c r="AY9683" s="94"/>
      <c r="AZ9683" s="75"/>
      <c r="BA9683" s="75"/>
    </row>
    <row r="9684" spans="48:53">
      <c r="AV9684" s="203"/>
      <c r="AW9684" s="75"/>
      <c r="AX9684" s="75"/>
      <c r="AY9684" s="94"/>
      <c r="AZ9684" s="75"/>
      <c r="BA9684" s="75"/>
    </row>
    <row r="9685" spans="48:53">
      <c r="AV9685" s="203"/>
      <c r="AW9685" s="75"/>
      <c r="AX9685" s="75"/>
      <c r="AY9685" s="94"/>
      <c r="AZ9685" s="75"/>
      <c r="BA9685" s="75"/>
    </row>
    <row r="9686" spans="48:53">
      <c r="AV9686" s="203"/>
      <c r="AW9686" s="75"/>
      <c r="AX9686" s="75"/>
      <c r="AY9686" s="94"/>
      <c r="AZ9686" s="75"/>
      <c r="BA9686" s="75"/>
    </row>
    <row r="9687" spans="48:53">
      <c r="AV9687" s="203"/>
      <c r="AW9687" s="75"/>
      <c r="AX9687" s="75"/>
      <c r="AY9687" s="94"/>
      <c r="AZ9687" s="75"/>
      <c r="BA9687" s="75"/>
    </row>
    <row r="9688" spans="48:53">
      <c r="AV9688" s="203"/>
      <c r="AW9688" s="75"/>
      <c r="AX9688" s="75"/>
      <c r="AY9688" s="94"/>
      <c r="AZ9688" s="75"/>
      <c r="BA9688" s="75"/>
    </row>
    <row r="9689" spans="48:53">
      <c r="AV9689" s="203"/>
      <c r="AW9689" s="75"/>
      <c r="AX9689" s="75"/>
      <c r="AY9689" s="94"/>
      <c r="AZ9689" s="75"/>
      <c r="BA9689" s="75"/>
    </row>
    <row r="9690" spans="48:53">
      <c r="AV9690" s="203"/>
      <c r="AW9690" s="75"/>
      <c r="AX9690" s="75"/>
      <c r="AY9690" s="94"/>
      <c r="AZ9690" s="75"/>
      <c r="BA9690" s="75"/>
    </row>
    <row r="9691" spans="48:53">
      <c r="AV9691" s="203"/>
      <c r="AW9691" s="75"/>
      <c r="AX9691" s="75"/>
      <c r="AY9691" s="94"/>
      <c r="AZ9691" s="75"/>
      <c r="BA9691" s="75"/>
    </row>
    <row r="9692" spans="48:53">
      <c r="AV9692" s="203"/>
      <c r="AW9692" s="75"/>
      <c r="AX9692" s="75"/>
      <c r="AY9692" s="94"/>
      <c r="AZ9692" s="75"/>
      <c r="BA9692" s="75"/>
    </row>
    <row r="9693" spans="48:53">
      <c r="AV9693" s="203"/>
      <c r="AW9693" s="75"/>
      <c r="AX9693" s="75"/>
      <c r="AY9693" s="94"/>
      <c r="AZ9693" s="75"/>
      <c r="BA9693" s="75"/>
    </row>
    <row r="9694" spans="48:53">
      <c r="AV9694" s="203"/>
      <c r="AW9694" s="75"/>
      <c r="AX9694" s="75"/>
      <c r="AY9694" s="94"/>
      <c r="AZ9694" s="75"/>
      <c r="BA9694" s="75"/>
    </row>
    <row r="9695" spans="48:53">
      <c r="AV9695" s="203"/>
      <c r="AW9695" s="75"/>
      <c r="AX9695" s="75"/>
      <c r="AY9695" s="94"/>
      <c r="AZ9695" s="75"/>
      <c r="BA9695" s="75"/>
    </row>
    <row r="9696" spans="48:53">
      <c r="AV9696" s="203"/>
      <c r="AW9696" s="75"/>
      <c r="AX9696" s="75"/>
      <c r="AY9696" s="94"/>
      <c r="AZ9696" s="75"/>
      <c r="BA9696" s="75"/>
    </row>
    <row r="9697" spans="48:53">
      <c r="AV9697" s="203"/>
      <c r="AW9697" s="75"/>
      <c r="AX9697" s="75"/>
      <c r="AY9697" s="94"/>
      <c r="AZ9697" s="75"/>
      <c r="BA9697" s="75"/>
    </row>
    <row r="9698" spans="48:53">
      <c r="AV9698" s="203"/>
      <c r="AW9698" s="75"/>
      <c r="AX9698" s="75"/>
      <c r="AY9698" s="94"/>
      <c r="AZ9698" s="75"/>
      <c r="BA9698" s="75"/>
    </row>
    <row r="9699" spans="48:53">
      <c r="AV9699" s="203"/>
      <c r="AW9699" s="75"/>
      <c r="AX9699" s="75"/>
      <c r="AY9699" s="94"/>
      <c r="AZ9699" s="75"/>
      <c r="BA9699" s="75"/>
    </row>
    <row r="9700" spans="48:53">
      <c r="AV9700" s="203"/>
      <c r="AW9700" s="75"/>
      <c r="AX9700" s="75"/>
      <c r="AY9700" s="94"/>
      <c r="AZ9700" s="75"/>
      <c r="BA9700" s="75"/>
    </row>
    <row r="9701" spans="48:53">
      <c r="AV9701" s="203"/>
      <c r="AW9701" s="75"/>
      <c r="AX9701" s="75"/>
      <c r="AY9701" s="94"/>
      <c r="AZ9701" s="75"/>
      <c r="BA9701" s="75"/>
    </row>
    <row r="9702" spans="48:53">
      <c r="AV9702" s="203"/>
      <c r="AW9702" s="75"/>
      <c r="AX9702" s="75"/>
      <c r="AY9702" s="94"/>
      <c r="AZ9702" s="75"/>
      <c r="BA9702" s="75"/>
    </row>
    <row r="9703" spans="48:53">
      <c r="AV9703" s="203"/>
      <c r="AW9703" s="75"/>
      <c r="AX9703" s="75"/>
      <c r="AY9703" s="94"/>
      <c r="AZ9703" s="75"/>
      <c r="BA9703" s="75"/>
    </row>
    <row r="9704" spans="48:53">
      <c r="AV9704" s="203"/>
      <c r="AW9704" s="75"/>
      <c r="AX9704" s="75"/>
      <c r="AY9704" s="94"/>
      <c r="AZ9704" s="75"/>
      <c r="BA9704" s="75"/>
    </row>
    <row r="9705" spans="48:53">
      <c r="AV9705" s="203"/>
      <c r="AW9705" s="75"/>
      <c r="AX9705" s="75"/>
      <c r="AY9705" s="94"/>
      <c r="AZ9705" s="75"/>
      <c r="BA9705" s="75"/>
    </row>
    <row r="9706" spans="48:53">
      <c r="AV9706" s="203"/>
      <c r="AW9706" s="75"/>
      <c r="AX9706" s="75"/>
      <c r="AY9706" s="94"/>
      <c r="AZ9706" s="75"/>
      <c r="BA9706" s="75"/>
    </row>
    <row r="9707" spans="48:53">
      <c r="AV9707" s="203"/>
      <c r="AW9707" s="75"/>
      <c r="AX9707" s="75"/>
      <c r="AY9707" s="94"/>
      <c r="AZ9707" s="75"/>
      <c r="BA9707" s="75"/>
    </row>
    <row r="9708" spans="48:53">
      <c r="AV9708" s="203"/>
      <c r="AW9708" s="75"/>
      <c r="AX9708" s="75"/>
      <c r="AY9708" s="94"/>
      <c r="AZ9708" s="75"/>
      <c r="BA9708" s="75"/>
    </row>
    <row r="9709" spans="48:53">
      <c r="AV9709" s="203"/>
      <c r="AW9709" s="75"/>
      <c r="AX9709" s="75"/>
      <c r="AY9709" s="94"/>
      <c r="AZ9709" s="75"/>
      <c r="BA9709" s="75"/>
    </row>
    <row r="9710" spans="48:53">
      <c r="AV9710" s="203"/>
      <c r="AW9710" s="75"/>
      <c r="AX9710" s="75"/>
      <c r="AY9710" s="94"/>
      <c r="AZ9710" s="75"/>
      <c r="BA9710" s="75"/>
    </row>
    <row r="9711" spans="48:53">
      <c r="AV9711" s="203"/>
      <c r="AW9711" s="75"/>
      <c r="AX9711" s="75"/>
      <c r="AY9711" s="94"/>
      <c r="AZ9711" s="75"/>
      <c r="BA9711" s="75"/>
    </row>
    <row r="9712" spans="48:53">
      <c r="AV9712" s="203"/>
      <c r="AW9712" s="75"/>
      <c r="AX9712" s="75"/>
      <c r="AY9712" s="94"/>
      <c r="AZ9712" s="75"/>
      <c r="BA9712" s="75"/>
    </row>
    <row r="9713" spans="48:53">
      <c r="AV9713" s="203"/>
      <c r="AW9713" s="75"/>
      <c r="AX9713" s="75"/>
      <c r="AY9713" s="94"/>
      <c r="AZ9713" s="75"/>
      <c r="BA9713" s="75"/>
    </row>
    <row r="9714" spans="48:53">
      <c r="AV9714" s="203"/>
      <c r="AW9714" s="75"/>
      <c r="AX9714" s="75"/>
      <c r="AY9714" s="94"/>
      <c r="AZ9714" s="75"/>
      <c r="BA9714" s="75"/>
    </row>
    <row r="9715" spans="48:53">
      <c r="AV9715" s="203"/>
      <c r="AW9715" s="75"/>
      <c r="AX9715" s="75"/>
      <c r="AY9715" s="94"/>
      <c r="AZ9715" s="75"/>
      <c r="BA9715" s="75"/>
    </row>
    <row r="9716" spans="48:53">
      <c r="AV9716" s="203"/>
      <c r="AW9716" s="75"/>
      <c r="AX9716" s="75"/>
      <c r="AY9716" s="94"/>
      <c r="AZ9716" s="75"/>
      <c r="BA9716" s="75"/>
    </row>
    <row r="9717" spans="48:53">
      <c r="AV9717" s="203"/>
      <c r="AW9717" s="75"/>
      <c r="AX9717" s="75"/>
      <c r="AY9717" s="94"/>
      <c r="AZ9717" s="75"/>
      <c r="BA9717" s="75"/>
    </row>
    <row r="9718" spans="48:53">
      <c r="AV9718" s="203"/>
      <c r="AW9718" s="75"/>
      <c r="AX9718" s="75"/>
      <c r="AY9718" s="94"/>
      <c r="AZ9718" s="75"/>
      <c r="BA9718" s="75"/>
    </row>
    <row r="9719" spans="48:53">
      <c r="AV9719" s="203"/>
      <c r="AW9719" s="75"/>
      <c r="AX9719" s="75"/>
      <c r="AY9719" s="94"/>
      <c r="AZ9719" s="75"/>
      <c r="BA9719" s="75"/>
    </row>
    <row r="9720" spans="48:53">
      <c r="AV9720" s="203"/>
      <c r="AW9720" s="75"/>
      <c r="AX9720" s="75"/>
      <c r="AY9720" s="94"/>
      <c r="AZ9720" s="75"/>
      <c r="BA9720" s="75"/>
    </row>
    <row r="9721" spans="48:53">
      <c r="AV9721" s="203"/>
      <c r="AW9721" s="75"/>
      <c r="AX9721" s="75"/>
      <c r="AY9721" s="94"/>
      <c r="AZ9721" s="75"/>
      <c r="BA9721" s="75"/>
    </row>
    <row r="9722" spans="48:53">
      <c r="AV9722" s="203"/>
      <c r="AW9722" s="75"/>
      <c r="AX9722" s="75"/>
      <c r="AY9722" s="94"/>
      <c r="AZ9722" s="75"/>
      <c r="BA9722" s="75"/>
    </row>
    <row r="9723" spans="48:53">
      <c r="AV9723" s="203"/>
      <c r="AW9723" s="75"/>
      <c r="AX9723" s="75"/>
      <c r="AY9723" s="94"/>
      <c r="AZ9723" s="75"/>
      <c r="BA9723" s="75"/>
    </row>
    <row r="9724" spans="48:53">
      <c r="AV9724" s="203"/>
      <c r="AW9724" s="75"/>
      <c r="AX9724" s="75"/>
      <c r="AY9724" s="94"/>
      <c r="AZ9724" s="75"/>
      <c r="BA9724" s="75"/>
    </row>
    <row r="9725" spans="48:53">
      <c r="AV9725" s="203"/>
      <c r="AW9725" s="75"/>
      <c r="AX9725" s="75"/>
      <c r="AY9725" s="94"/>
      <c r="AZ9725" s="75"/>
      <c r="BA9725" s="75"/>
    </row>
    <row r="9726" spans="48:53">
      <c r="AV9726" s="203"/>
      <c r="AW9726" s="75"/>
      <c r="AX9726" s="75"/>
      <c r="AY9726" s="94"/>
      <c r="AZ9726" s="75"/>
      <c r="BA9726" s="75"/>
    </row>
    <row r="9727" spans="48:53">
      <c r="AV9727" s="203"/>
      <c r="AW9727" s="75"/>
      <c r="AX9727" s="75"/>
      <c r="AY9727" s="94"/>
      <c r="AZ9727" s="75"/>
      <c r="BA9727" s="75"/>
    </row>
    <row r="9728" spans="48:53">
      <c r="AV9728" s="203"/>
      <c r="AW9728" s="75"/>
      <c r="AX9728" s="75"/>
      <c r="AY9728" s="94"/>
      <c r="AZ9728" s="75"/>
      <c r="BA9728" s="75"/>
    </row>
    <row r="9729" spans="48:53">
      <c r="AV9729" s="203"/>
      <c r="AW9729" s="75"/>
      <c r="AX9729" s="75"/>
      <c r="AY9729" s="94"/>
      <c r="AZ9729" s="75"/>
      <c r="BA9729" s="75"/>
    </row>
    <row r="9730" spans="48:53">
      <c r="AV9730" s="203"/>
      <c r="AW9730" s="75"/>
      <c r="AX9730" s="75"/>
      <c r="AY9730" s="94"/>
      <c r="AZ9730" s="75"/>
      <c r="BA9730" s="75"/>
    </row>
    <row r="9731" spans="48:53">
      <c r="AV9731" s="203"/>
      <c r="AW9731" s="75"/>
      <c r="AX9731" s="75"/>
      <c r="AY9731" s="94"/>
      <c r="AZ9731" s="75"/>
      <c r="BA9731" s="75"/>
    </row>
    <row r="9732" spans="48:53">
      <c r="AV9732" s="203"/>
      <c r="AW9732" s="75"/>
      <c r="AX9732" s="75"/>
      <c r="AY9732" s="94"/>
      <c r="AZ9732" s="75"/>
      <c r="BA9732" s="75"/>
    </row>
    <row r="9733" spans="48:53">
      <c r="AV9733" s="203"/>
      <c r="AW9733" s="75"/>
      <c r="AX9733" s="75"/>
      <c r="AY9733" s="94"/>
      <c r="AZ9733" s="75"/>
      <c r="BA9733" s="75"/>
    </row>
    <row r="9734" spans="48:53">
      <c r="AV9734" s="203"/>
      <c r="AW9734" s="75"/>
      <c r="AX9734" s="75"/>
      <c r="AY9734" s="94"/>
      <c r="AZ9734" s="75"/>
      <c r="BA9734" s="75"/>
    </row>
    <row r="9735" spans="48:53">
      <c r="AV9735" s="203"/>
      <c r="AW9735" s="75"/>
      <c r="AX9735" s="75"/>
      <c r="AY9735" s="94"/>
      <c r="AZ9735" s="75"/>
      <c r="BA9735" s="75"/>
    </row>
    <row r="9736" spans="48:53">
      <c r="AV9736" s="203"/>
      <c r="AW9736" s="75"/>
      <c r="AX9736" s="75"/>
      <c r="AY9736" s="94"/>
      <c r="AZ9736" s="75"/>
      <c r="BA9736" s="75"/>
    </row>
    <row r="9737" spans="48:53">
      <c r="AV9737" s="203"/>
      <c r="AW9737" s="75"/>
      <c r="AX9737" s="75"/>
      <c r="AY9737" s="94"/>
      <c r="AZ9737" s="75"/>
      <c r="BA9737" s="75"/>
    </row>
    <row r="9738" spans="48:53">
      <c r="AV9738" s="203"/>
      <c r="AW9738" s="75"/>
      <c r="AX9738" s="75"/>
      <c r="AY9738" s="94"/>
      <c r="AZ9738" s="75"/>
      <c r="BA9738" s="75"/>
    </row>
    <row r="9739" spans="48:53">
      <c r="AV9739" s="203"/>
      <c r="AW9739" s="75"/>
      <c r="AX9739" s="75"/>
      <c r="AY9739" s="94"/>
      <c r="AZ9739" s="75"/>
      <c r="BA9739" s="75"/>
    </row>
    <row r="9740" spans="48:53">
      <c r="AV9740" s="203"/>
      <c r="AW9740" s="75"/>
      <c r="AX9740" s="75"/>
      <c r="AY9740" s="94"/>
      <c r="AZ9740" s="75"/>
      <c r="BA9740" s="75"/>
    </row>
    <row r="9741" spans="48:53">
      <c r="AV9741" s="203"/>
      <c r="AW9741" s="75"/>
      <c r="AX9741" s="75"/>
      <c r="AY9741" s="94"/>
      <c r="AZ9741" s="75"/>
      <c r="BA9741" s="75"/>
    </row>
    <row r="9742" spans="48:53">
      <c r="AV9742" s="203"/>
      <c r="AW9742" s="75"/>
      <c r="AX9742" s="75"/>
      <c r="AY9742" s="94"/>
      <c r="AZ9742" s="75"/>
      <c r="BA9742" s="75"/>
    </row>
    <row r="9743" spans="48:53">
      <c r="AV9743" s="203"/>
      <c r="AW9743" s="75"/>
      <c r="AX9743" s="75"/>
      <c r="AY9743" s="94"/>
      <c r="AZ9743" s="75"/>
      <c r="BA9743" s="75"/>
    </row>
    <row r="9744" spans="48:53">
      <c r="AV9744" s="203"/>
      <c r="AW9744" s="75"/>
      <c r="AX9744" s="75"/>
      <c r="AY9744" s="94"/>
      <c r="AZ9744" s="75"/>
      <c r="BA9744" s="75"/>
    </row>
    <row r="9745" spans="48:53">
      <c r="AV9745" s="203"/>
      <c r="AW9745" s="75"/>
      <c r="AX9745" s="75"/>
      <c r="AY9745" s="94"/>
      <c r="AZ9745" s="75"/>
      <c r="BA9745" s="75"/>
    </row>
    <row r="9746" spans="48:53">
      <c r="AV9746" s="203"/>
      <c r="AW9746" s="75"/>
      <c r="AX9746" s="75"/>
      <c r="AY9746" s="94"/>
      <c r="AZ9746" s="75"/>
      <c r="BA9746" s="75"/>
    </row>
    <row r="9747" spans="48:53">
      <c r="AV9747" s="203"/>
      <c r="AW9747" s="75"/>
      <c r="AX9747" s="75"/>
      <c r="AY9747" s="94"/>
      <c r="AZ9747" s="75"/>
      <c r="BA9747" s="75"/>
    </row>
    <row r="9748" spans="48:53">
      <c r="AV9748" s="203"/>
      <c r="AW9748" s="75"/>
      <c r="AX9748" s="75"/>
      <c r="AY9748" s="94"/>
      <c r="AZ9748" s="75"/>
      <c r="BA9748" s="75"/>
    </row>
    <row r="9749" spans="48:53">
      <c r="AV9749" s="203"/>
      <c r="AW9749" s="75"/>
      <c r="AX9749" s="75"/>
      <c r="AY9749" s="94"/>
      <c r="AZ9749" s="75"/>
      <c r="BA9749" s="75"/>
    </row>
    <row r="9750" spans="48:53">
      <c r="AV9750" s="203"/>
      <c r="AW9750" s="75"/>
      <c r="AX9750" s="75"/>
      <c r="AY9750" s="94"/>
      <c r="AZ9750" s="75"/>
      <c r="BA9750" s="75"/>
    </row>
    <row r="9751" spans="48:53">
      <c r="AV9751" s="203"/>
      <c r="AW9751" s="75"/>
      <c r="AX9751" s="75"/>
      <c r="AY9751" s="94"/>
      <c r="AZ9751" s="75"/>
      <c r="BA9751" s="75"/>
    </row>
    <row r="9752" spans="48:53">
      <c r="AV9752" s="203"/>
      <c r="AW9752" s="75"/>
      <c r="AX9752" s="75"/>
      <c r="AY9752" s="94"/>
      <c r="AZ9752" s="75"/>
      <c r="BA9752" s="75"/>
    </row>
    <row r="9753" spans="48:53">
      <c r="AV9753" s="203"/>
      <c r="AW9753" s="75"/>
      <c r="AX9753" s="75"/>
      <c r="AY9753" s="94"/>
      <c r="AZ9753" s="75"/>
      <c r="BA9753" s="75"/>
    </row>
    <row r="9754" spans="48:53">
      <c r="AV9754" s="203"/>
      <c r="AW9754" s="75"/>
      <c r="AX9754" s="75"/>
      <c r="AY9754" s="94"/>
      <c r="AZ9754" s="75"/>
      <c r="BA9754" s="75"/>
    </row>
    <row r="9755" spans="48:53">
      <c r="AV9755" s="203"/>
      <c r="AW9755" s="75"/>
      <c r="AX9755" s="75"/>
      <c r="AY9755" s="94"/>
      <c r="AZ9755" s="75"/>
      <c r="BA9755" s="75"/>
    </row>
    <row r="9756" spans="48:53">
      <c r="AV9756" s="203"/>
      <c r="AW9756" s="75"/>
      <c r="AX9756" s="75"/>
      <c r="AY9756" s="94"/>
      <c r="AZ9756" s="75"/>
      <c r="BA9756" s="75"/>
    </row>
    <row r="9757" spans="48:53">
      <c r="AV9757" s="203"/>
      <c r="AW9757" s="75"/>
      <c r="AX9757" s="75"/>
      <c r="AY9757" s="94"/>
      <c r="AZ9757" s="75"/>
      <c r="BA9757" s="75"/>
    </row>
    <row r="9758" spans="48:53">
      <c r="AV9758" s="203"/>
      <c r="AW9758" s="75"/>
      <c r="AX9758" s="75"/>
      <c r="AY9758" s="94"/>
      <c r="AZ9758" s="75"/>
      <c r="BA9758" s="75"/>
    </row>
    <row r="9759" spans="48:53">
      <c r="AV9759" s="203"/>
      <c r="AW9759" s="75"/>
      <c r="AX9759" s="75"/>
      <c r="AY9759" s="94"/>
      <c r="AZ9759" s="75"/>
      <c r="BA9759" s="75"/>
    </row>
    <row r="9760" spans="48:53">
      <c r="AV9760" s="203"/>
      <c r="AW9760" s="75"/>
      <c r="AX9760" s="75"/>
      <c r="AY9760" s="94"/>
      <c r="AZ9760" s="75"/>
      <c r="BA9760" s="75"/>
    </row>
    <row r="9761" spans="48:53">
      <c r="AV9761" s="203"/>
      <c r="AW9761" s="75"/>
      <c r="AX9761" s="75"/>
      <c r="AY9761" s="94"/>
      <c r="AZ9761" s="75"/>
      <c r="BA9761" s="75"/>
    </row>
    <row r="9762" spans="48:53">
      <c r="AV9762" s="203"/>
      <c r="AW9762" s="75"/>
      <c r="AX9762" s="75"/>
      <c r="AY9762" s="94"/>
      <c r="AZ9762" s="75"/>
      <c r="BA9762" s="75"/>
    </row>
    <row r="9763" spans="48:53">
      <c r="AV9763" s="203"/>
      <c r="AW9763" s="75"/>
      <c r="AX9763" s="75"/>
      <c r="AY9763" s="94"/>
      <c r="AZ9763" s="75"/>
      <c r="BA9763" s="75"/>
    </row>
    <row r="9764" spans="48:53">
      <c r="AV9764" s="203"/>
      <c r="AW9764" s="75"/>
      <c r="AX9764" s="75"/>
      <c r="AY9764" s="94"/>
      <c r="AZ9764" s="75"/>
      <c r="BA9764" s="75"/>
    </row>
    <row r="9765" spans="48:53">
      <c r="AV9765" s="203"/>
      <c r="AW9765" s="75"/>
      <c r="AX9765" s="75"/>
      <c r="AY9765" s="94"/>
      <c r="AZ9765" s="75"/>
      <c r="BA9765" s="75"/>
    </row>
    <row r="9766" spans="48:53">
      <c r="AV9766" s="203"/>
      <c r="AW9766" s="75"/>
      <c r="AX9766" s="75"/>
      <c r="AY9766" s="94"/>
      <c r="AZ9766" s="75"/>
      <c r="BA9766" s="75"/>
    </row>
    <row r="9767" spans="48:53">
      <c r="AV9767" s="203"/>
      <c r="AW9767" s="75"/>
      <c r="AX9767" s="75"/>
      <c r="AY9767" s="94"/>
      <c r="AZ9767" s="75"/>
      <c r="BA9767" s="75"/>
    </row>
    <row r="9768" spans="48:53">
      <c r="AV9768" s="203"/>
      <c r="AW9768" s="75"/>
      <c r="AX9768" s="75"/>
      <c r="AY9768" s="94"/>
      <c r="AZ9768" s="75"/>
      <c r="BA9768" s="75"/>
    </row>
    <row r="9769" spans="48:53">
      <c r="AV9769" s="203"/>
      <c r="AW9769" s="75"/>
      <c r="AX9769" s="75"/>
      <c r="AY9769" s="94"/>
      <c r="AZ9769" s="75"/>
      <c r="BA9769" s="75"/>
    </row>
    <row r="9770" spans="48:53">
      <c r="AV9770" s="203"/>
      <c r="AW9770" s="75"/>
      <c r="AX9770" s="75"/>
      <c r="AY9770" s="94"/>
      <c r="AZ9770" s="75"/>
      <c r="BA9770" s="75"/>
    </row>
    <row r="9771" spans="48:53">
      <c r="AV9771" s="203"/>
      <c r="AW9771" s="75"/>
      <c r="AX9771" s="75"/>
      <c r="AY9771" s="94"/>
      <c r="AZ9771" s="75"/>
      <c r="BA9771" s="75"/>
    </row>
    <row r="9772" spans="48:53">
      <c r="AV9772" s="203"/>
      <c r="AW9772" s="75"/>
      <c r="AX9772" s="75"/>
      <c r="AY9772" s="94"/>
      <c r="AZ9772" s="75"/>
      <c r="BA9772" s="75"/>
    </row>
    <row r="9773" spans="48:53">
      <c r="AV9773" s="203"/>
      <c r="AW9773" s="75"/>
      <c r="AX9773" s="75"/>
      <c r="AY9773" s="94"/>
      <c r="AZ9773" s="75"/>
      <c r="BA9773" s="75"/>
    </row>
    <row r="9774" spans="48:53">
      <c r="AV9774" s="203"/>
      <c r="AW9774" s="75"/>
      <c r="AX9774" s="75"/>
      <c r="AY9774" s="94"/>
      <c r="AZ9774" s="75"/>
      <c r="BA9774" s="75"/>
    </row>
    <row r="9775" spans="48:53">
      <c r="AV9775" s="203"/>
      <c r="AW9775" s="75"/>
      <c r="AX9775" s="75"/>
      <c r="AY9775" s="94"/>
      <c r="AZ9775" s="75"/>
      <c r="BA9775" s="75"/>
    </row>
    <row r="9776" spans="48:53">
      <c r="AV9776" s="203"/>
      <c r="AW9776" s="75"/>
      <c r="AX9776" s="75"/>
      <c r="AY9776" s="94"/>
      <c r="AZ9776" s="75"/>
      <c r="BA9776" s="75"/>
    </row>
    <row r="9777" spans="48:53">
      <c r="AV9777" s="203"/>
      <c r="AW9777" s="75"/>
      <c r="AX9777" s="75"/>
      <c r="AY9777" s="94"/>
      <c r="AZ9777" s="75"/>
      <c r="BA9777" s="75"/>
    </row>
    <row r="9778" spans="48:53">
      <c r="AV9778" s="203"/>
      <c r="AW9778" s="75"/>
      <c r="AX9778" s="75"/>
      <c r="AY9778" s="94"/>
      <c r="AZ9778" s="75"/>
      <c r="BA9778" s="75"/>
    </row>
    <row r="9779" spans="48:53">
      <c r="AV9779" s="203"/>
      <c r="AW9779" s="75"/>
      <c r="AX9779" s="75"/>
      <c r="AY9779" s="94"/>
      <c r="AZ9779" s="75"/>
      <c r="BA9779" s="75"/>
    </row>
    <row r="9780" spans="48:53">
      <c r="AV9780" s="203"/>
      <c r="AW9780" s="75"/>
      <c r="AX9780" s="75"/>
      <c r="AY9780" s="94"/>
      <c r="AZ9780" s="75"/>
      <c r="BA9780" s="75"/>
    </row>
    <row r="9781" spans="48:53">
      <c r="AV9781" s="203"/>
      <c r="AW9781" s="75"/>
      <c r="AX9781" s="75"/>
      <c r="AY9781" s="94"/>
      <c r="AZ9781" s="75"/>
      <c r="BA9781" s="75"/>
    </row>
    <row r="9782" spans="48:53">
      <c r="AV9782" s="203"/>
      <c r="AW9782" s="75"/>
      <c r="AX9782" s="75"/>
      <c r="AY9782" s="94"/>
      <c r="AZ9782" s="75"/>
      <c r="BA9782" s="75"/>
    </row>
    <row r="9783" spans="48:53">
      <c r="AV9783" s="203"/>
      <c r="AW9783" s="75"/>
      <c r="AX9783" s="75"/>
      <c r="AY9783" s="94"/>
      <c r="AZ9783" s="75"/>
      <c r="BA9783" s="75"/>
    </row>
    <row r="9784" spans="48:53">
      <c r="AV9784" s="203"/>
      <c r="AW9784" s="75"/>
      <c r="AX9784" s="75"/>
      <c r="AY9784" s="94"/>
      <c r="AZ9784" s="75"/>
      <c r="BA9784" s="75"/>
    </row>
    <row r="9785" spans="48:53">
      <c r="AV9785" s="203"/>
      <c r="AW9785" s="75"/>
      <c r="AX9785" s="75"/>
      <c r="AY9785" s="94"/>
      <c r="AZ9785" s="75"/>
      <c r="BA9785" s="75"/>
    </row>
    <row r="9786" spans="48:53">
      <c r="AV9786" s="203"/>
      <c r="AW9786" s="75"/>
      <c r="AX9786" s="75"/>
      <c r="AY9786" s="94"/>
      <c r="AZ9786" s="75"/>
      <c r="BA9786" s="75"/>
    </row>
    <row r="9787" spans="48:53">
      <c r="AV9787" s="203"/>
      <c r="AW9787" s="75"/>
      <c r="AX9787" s="75"/>
      <c r="AY9787" s="94"/>
      <c r="AZ9787" s="75"/>
      <c r="BA9787" s="75"/>
    </row>
    <row r="9788" spans="48:53">
      <c r="AV9788" s="203"/>
      <c r="AW9788" s="75"/>
      <c r="AX9788" s="75"/>
      <c r="AY9788" s="94"/>
      <c r="AZ9788" s="75"/>
      <c r="BA9788" s="75"/>
    </row>
    <row r="9789" spans="48:53">
      <c r="AV9789" s="203"/>
      <c r="AW9789" s="75"/>
      <c r="AX9789" s="75"/>
      <c r="AY9789" s="94"/>
      <c r="AZ9789" s="75"/>
      <c r="BA9789" s="75"/>
    </row>
    <row r="9790" spans="48:53">
      <c r="AV9790" s="203"/>
      <c r="AW9790" s="75"/>
      <c r="AX9790" s="75"/>
      <c r="AY9790" s="94"/>
      <c r="AZ9790" s="75"/>
      <c r="BA9790" s="75"/>
    </row>
    <row r="9791" spans="48:53">
      <c r="AV9791" s="203"/>
      <c r="AW9791" s="75"/>
      <c r="AX9791" s="75"/>
      <c r="AY9791" s="94"/>
      <c r="AZ9791" s="75"/>
      <c r="BA9791" s="75"/>
    </row>
    <row r="9792" spans="48:53">
      <c r="AV9792" s="203"/>
      <c r="AW9792" s="75"/>
      <c r="AX9792" s="75"/>
      <c r="AY9792" s="94"/>
      <c r="AZ9792" s="75"/>
      <c r="BA9792" s="75"/>
    </row>
    <row r="9793" spans="48:53">
      <c r="AV9793" s="203"/>
      <c r="AW9793" s="75"/>
      <c r="AX9793" s="75"/>
      <c r="AY9793" s="94"/>
      <c r="AZ9793" s="75"/>
      <c r="BA9793" s="75"/>
    </row>
    <row r="9794" spans="48:53">
      <c r="AV9794" s="203"/>
      <c r="AW9794" s="75"/>
      <c r="AX9794" s="75"/>
      <c r="AY9794" s="94"/>
      <c r="AZ9794" s="75"/>
      <c r="BA9794" s="75"/>
    </row>
    <row r="9795" spans="48:53">
      <c r="AV9795" s="203"/>
      <c r="AW9795" s="75"/>
      <c r="AX9795" s="75"/>
      <c r="AY9795" s="94"/>
      <c r="AZ9795" s="75"/>
      <c r="BA9795" s="75"/>
    </row>
    <row r="9796" spans="48:53">
      <c r="AV9796" s="203"/>
      <c r="AW9796" s="75"/>
      <c r="AX9796" s="75"/>
      <c r="AY9796" s="94"/>
      <c r="AZ9796" s="75"/>
      <c r="BA9796" s="75"/>
    </row>
    <row r="9797" spans="48:53">
      <c r="AV9797" s="203"/>
      <c r="AW9797" s="75"/>
      <c r="AX9797" s="75"/>
      <c r="AY9797" s="94"/>
      <c r="AZ9797" s="75"/>
      <c r="BA9797" s="75"/>
    </row>
    <row r="9798" spans="48:53">
      <c r="AV9798" s="203"/>
      <c r="AW9798" s="75"/>
      <c r="AX9798" s="75"/>
      <c r="AY9798" s="94"/>
      <c r="AZ9798" s="75"/>
      <c r="BA9798" s="75"/>
    </row>
    <row r="9799" spans="48:53">
      <c r="AV9799" s="203"/>
      <c r="AW9799" s="75"/>
      <c r="AX9799" s="75"/>
      <c r="AY9799" s="94"/>
      <c r="AZ9799" s="75"/>
      <c r="BA9799" s="75"/>
    </row>
    <row r="9800" spans="48:53">
      <c r="AV9800" s="203"/>
      <c r="AW9800" s="75"/>
      <c r="AX9800" s="75"/>
      <c r="AY9800" s="94"/>
      <c r="AZ9800" s="75"/>
      <c r="BA9800" s="75"/>
    </row>
    <row r="9801" spans="48:53">
      <c r="AV9801" s="203"/>
      <c r="AW9801" s="75"/>
      <c r="AX9801" s="75"/>
      <c r="AY9801" s="94"/>
      <c r="AZ9801" s="75"/>
      <c r="BA9801" s="75"/>
    </row>
    <row r="9802" spans="48:53">
      <c r="AV9802" s="203"/>
      <c r="AW9802" s="75"/>
      <c r="AX9802" s="75"/>
      <c r="AY9802" s="94"/>
      <c r="AZ9802" s="75"/>
      <c r="BA9802" s="75"/>
    </row>
    <row r="9803" spans="48:53">
      <c r="AV9803" s="203"/>
      <c r="AW9803" s="75"/>
      <c r="AX9803" s="75"/>
      <c r="AY9803" s="94"/>
      <c r="AZ9803" s="75"/>
      <c r="BA9803" s="75"/>
    </row>
    <row r="9804" spans="48:53">
      <c r="AV9804" s="203"/>
      <c r="AW9804" s="75"/>
      <c r="AX9804" s="75"/>
      <c r="AY9804" s="94"/>
      <c r="AZ9804" s="75"/>
      <c r="BA9804" s="75"/>
    </row>
    <row r="9805" spans="48:53">
      <c r="AV9805" s="203"/>
      <c r="AW9805" s="75"/>
      <c r="AX9805" s="75"/>
      <c r="AY9805" s="94"/>
      <c r="AZ9805" s="75"/>
      <c r="BA9805" s="75"/>
    </row>
    <row r="9806" spans="48:53">
      <c r="AV9806" s="203"/>
      <c r="AW9806" s="75"/>
      <c r="AX9806" s="75"/>
      <c r="AY9806" s="94"/>
      <c r="AZ9806" s="75"/>
      <c r="BA9806" s="75"/>
    </row>
    <row r="9807" spans="48:53">
      <c r="AV9807" s="203"/>
      <c r="AW9807" s="75"/>
      <c r="AX9807" s="75"/>
      <c r="AY9807" s="94"/>
      <c r="AZ9807" s="75"/>
      <c r="BA9807" s="75"/>
    </row>
    <row r="9808" spans="48:53">
      <c r="AV9808" s="203"/>
      <c r="AW9808" s="75"/>
      <c r="AX9808" s="75"/>
      <c r="AY9808" s="94"/>
      <c r="AZ9808" s="75"/>
      <c r="BA9808" s="75"/>
    </row>
    <row r="9809" spans="48:53">
      <c r="AV9809" s="203"/>
      <c r="AW9809" s="75"/>
      <c r="AX9809" s="75"/>
      <c r="AY9809" s="94"/>
      <c r="AZ9809" s="75"/>
      <c r="BA9809" s="75"/>
    </row>
    <row r="9810" spans="48:53">
      <c r="AV9810" s="203"/>
      <c r="AW9810" s="75"/>
      <c r="AX9810" s="75"/>
      <c r="AY9810" s="94"/>
      <c r="AZ9810" s="75"/>
      <c r="BA9810" s="75"/>
    </row>
    <row r="9811" spans="48:53">
      <c r="AV9811" s="203"/>
      <c r="AW9811" s="75"/>
      <c r="AX9811" s="75"/>
      <c r="AY9811" s="94"/>
      <c r="AZ9811" s="75"/>
      <c r="BA9811" s="75"/>
    </row>
    <row r="9812" spans="48:53">
      <c r="AV9812" s="203"/>
      <c r="AW9812" s="75"/>
      <c r="AX9812" s="75"/>
      <c r="AY9812" s="94"/>
      <c r="AZ9812" s="75"/>
      <c r="BA9812" s="75"/>
    </row>
    <row r="9813" spans="48:53">
      <c r="AV9813" s="203"/>
      <c r="AW9813" s="75"/>
      <c r="AX9813" s="75"/>
      <c r="AY9813" s="94"/>
      <c r="AZ9813" s="75"/>
      <c r="BA9813" s="75"/>
    </row>
    <row r="9814" spans="48:53">
      <c r="AV9814" s="203"/>
      <c r="AW9814" s="75"/>
      <c r="AX9814" s="75"/>
      <c r="AY9814" s="94"/>
      <c r="AZ9814" s="75"/>
      <c r="BA9814" s="75"/>
    </row>
    <row r="9815" spans="48:53">
      <c r="AV9815" s="203"/>
      <c r="AW9815" s="75"/>
      <c r="AX9815" s="75"/>
      <c r="AY9815" s="94"/>
      <c r="AZ9815" s="75"/>
      <c r="BA9815" s="75"/>
    </row>
    <row r="9816" spans="48:53">
      <c r="AV9816" s="203"/>
      <c r="AW9816" s="75"/>
      <c r="AX9816" s="75"/>
      <c r="AY9816" s="94"/>
      <c r="AZ9816" s="75"/>
      <c r="BA9816" s="75"/>
    </row>
    <row r="9817" spans="48:53">
      <c r="AV9817" s="203"/>
      <c r="AW9817" s="75"/>
      <c r="AX9817" s="75"/>
      <c r="AY9817" s="94"/>
      <c r="AZ9817" s="75"/>
      <c r="BA9817" s="75"/>
    </row>
    <row r="9818" spans="48:53">
      <c r="AV9818" s="203"/>
      <c r="AW9818" s="75"/>
      <c r="AX9818" s="75"/>
      <c r="AY9818" s="94"/>
      <c r="AZ9818" s="75"/>
      <c r="BA9818" s="75"/>
    </row>
    <row r="9819" spans="48:53">
      <c r="AV9819" s="203"/>
      <c r="AW9819" s="75"/>
      <c r="AX9819" s="75"/>
      <c r="AY9819" s="94"/>
      <c r="AZ9819" s="75"/>
      <c r="BA9819" s="75"/>
    </row>
    <row r="9820" spans="48:53">
      <c r="AV9820" s="203"/>
      <c r="AW9820" s="75"/>
      <c r="AX9820" s="75"/>
      <c r="AY9820" s="94"/>
      <c r="AZ9820" s="75"/>
      <c r="BA9820" s="75"/>
    </row>
    <row r="9821" spans="48:53">
      <c r="AV9821" s="203"/>
      <c r="AW9821" s="75"/>
      <c r="AX9821" s="75"/>
      <c r="AY9821" s="94"/>
      <c r="AZ9821" s="75"/>
      <c r="BA9821" s="75"/>
    </row>
    <row r="9822" spans="48:53">
      <c r="AV9822" s="203"/>
      <c r="AW9822" s="75"/>
      <c r="AX9822" s="75"/>
      <c r="AY9822" s="94"/>
      <c r="AZ9822" s="75"/>
      <c r="BA9822" s="75"/>
    </row>
    <row r="9823" spans="48:53">
      <c r="AV9823" s="203"/>
      <c r="AW9823" s="75"/>
      <c r="AX9823" s="75"/>
      <c r="AY9823" s="94"/>
      <c r="AZ9823" s="75"/>
      <c r="BA9823" s="75"/>
    </row>
    <row r="9824" spans="48:53">
      <c r="AV9824" s="203"/>
      <c r="AW9824" s="75"/>
      <c r="AX9824" s="75"/>
      <c r="AY9824" s="94"/>
      <c r="AZ9824" s="75"/>
      <c r="BA9824" s="75"/>
    </row>
    <row r="9825" spans="48:53">
      <c r="AV9825" s="203"/>
      <c r="AW9825" s="75"/>
      <c r="AX9825" s="75"/>
      <c r="AY9825" s="94"/>
      <c r="AZ9825" s="75"/>
      <c r="BA9825" s="75"/>
    </row>
    <row r="9826" spans="48:53">
      <c r="AV9826" s="203"/>
      <c r="AW9826" s="75"/>
      <c r="AX9826" s="75"/>
      <c r="AY9826" s="94"/>
      <c r="AZ9826" s="75"/>
      <c r="BA9826" s="75"/>
    </row>
    <row r="9827" spans="48:53">
      <c r="AV9827" s="203"/>
      <c r="AW9827" s="75"/>
      <c r="AX9827" s="75"/>
      <c r="AY9827" s="94"/>
      <c r="AZ9827" s="75"/>
      <c r="BA9827" s="75"/>
    </row>
    <row r="9828" spans="48:53">
      <c r="AV9828" s="203"/>
      <c r="AW9828" s="75"/>
      <c r="AX9828" s="75"/>
      <c r="AY9828" s="94"/>
      <c r="AZ9828" s="75"/>
      <c r="BA9828" s="75"/>
    </row>
    <row r="9829" spans="48:53">
      <c r="AV9829" s="203"/>
      <c r="AW9829" s="75"/>
      <c r="AX9829" s="75"/>
      <c r="AY9829" s="94"/>
      <c r="AZ9829" s="75"/>
      <c r="BA9829" s="75"/>
    </row>
    <row r="9830" spans="48:53">
      <c r="AV9830" s="203"/>
      <c r="AW9830" s="75"/>
      <c r="AX9830" s="75"/>
      <c r="AY9830" s="94"/>
      <c r="AZ9830" s="75"/>
      <c r="BA9830" s="75"/>
    </row>
    <row r="9831" spans="48:53">
      <c r="AV9831" s="203"/>
      <c r="AW9831" s="75"/>
      <c r="AX9831" s="75"/>
      <c r="AY9831" s="94"/>
      <c r="AZ9831" s="75"/>
      <c r="BA9831" s="75"/>
    </row>
    <row r="9832" spans="48:53">
      <c r="AV9832" s="203"/>
      <c r="AW9832" s="75"/>
      <c r="AX9832" s="75"/>
      <c r="AY9832" s="94"/>
      <c r="AZ9832" s="75"/>
      <c r="BA9832" s="75"/>
    </row>
    <row r="9833" spans="48:53">
      <c r="AV9833" s="203"/>
      <c r="AW9833" s="75"/>
      <c r="AX9833" s="75"/>
      <c r="AY9833" s="94"/>
      <c r="AZ9833" s="75"/>
      <c r="BA9833" s="75"/>
    </row>
    <row r="9834" spans="48:53">
      <c r="AV9834" s="203"/>
      <c r="AW9834" s="75"/>
      <c r="AX9834" s="75"/>
      <c r="AY9834" s="94"/>
      <c r="AZ9834" s="75"/>
      <c r="BA9834" s="75"/>
    </row>
    <row r="9835" spans="48:53">
      <c r="AV9835" s="203"/>
      <c r="AW9835" s="75"/>
      <c r="AX9835" s="75"/>
      <c r="AY9835" s="94"/>
      <c r="AZ9835" s="75"/>
      <c r="BA9835" s="75"/>
    </row>
    <row r="9836" spans="48:53">
      <c r="AV9836" s="203"/>
      <c r="AW9836" s="75"/>
      <c r="AX9836" s="75"/>
      <c r="AY9836" s="94"/>
      <c r="AZ9836" s="75"/>
      <c r="BA9836" s="75"/>
    </row>
    <row r="9837" spans="48:53">
      <c r="AV9837" s="203"/>
      <c r="AW9837" s="75"/>
      <c r="AX9837" s="75"/>
      <c r="AY9837" s="94"/>
      <c r="AZ9837" s="75"/>
      <c r="BA9837" s="75"/>
    </row>
    <row r="9838" spans="48:53">
      <c r="AV9838" s="203"/>
      <c r="AW9838" s="75"/>
      <c r="AX9838" s="75"/>
      <c r="AY9838" s="94"/>
      <c r="AZ9838" s="75"/>
      <c r="BA9838" s="75"/>
    </row>
    <row r="9839" spans="48:53">
      <c r="AV9839" s="203"/>
      <c r="AW9839" s="75"/>
      <c r="AX9839" s="75"/>
      <c r="AY9839" s="94"/>
      <c r="AZ9839" s="75"/>
      <c r="BA9839" s="75"/>
    </row>
    <row r="9840" spans="48:53">
      <c r="AV9840" s="203"/>
      <c r="AW9840" s="75"/>
      <c r="AX9840" s="75"/>
      <c r="AY9840" s="94"/>
      <c r="AZ9840" s="75"/>
      <c r="BA9840" s="75"/>
    </row>
    <row r="9841" spans="48:53">
      <c r="AV9841" s="203"/>
      <c r="AW9841" s="75"/>
      <c r="AX9841" s="75"/>
      <c r="AY9841" s="94"/>
      <c r="AZ9841" s="75"/>
      <c r="BA9841" s="75"/>
    </row>
    <row r="9842" spans="48:53">
      <c r="AV9842" s="203"/>
      <c r="AW9842" s="75"/>
      <c r="AX9842" s="75"/>
      <c r="AY9842" s="94"/>
      <c r="AZ9842" s="75"/>
      <c r="BA9842" s="75"/>
    </row>
    <row r="9843" spans="48:53">
      <c r="AV9843" s="203"/>
      <c r="AW9843" s="75"/>
      <c r="AX9843" s="75"/>
      <c r="AY9843" s="94"/>
      <c r="AZ9843" s="75"/>
      <c r="BA9843" s="75"/>
    </row>
    <row r="9844" spans="48:53">
      <c r="AV9844" s="203"/>
      <c r="AW9844" s="75"/>
      <c r="AX9844" s="75"/>
      <c r="AY9844" s="94"/>
      <c r="AZ9844" s="75"/>
      <c r="BA9844" s="75"/>
    </row>
    <row r="9845" spans="48:53">
      <c r="AV9845" s="203"/>
      <c r="AW9845" s="75"/>
      <c r="AX9845" s="75"/>
      <c r="AY9845" s="94"/>
      <c r="AZ9845" s="75"/>
      <c r="BA9845" s="75"/>
    </row>
    <row r="9846" spans="48:53">
      <c r="AV9846" s="203"/>
      <c r="AW9846" s="75"/>
      <c r="AX9846" s="75"/>
      <c r="AY9846" s="94"/>
      <c r="AZ9846" s="75"/>
      <c r="BA9846" s="75"/>
    </row>
    <row r="9847" spans="48:53">
      <c r="AV9847" s="203"/>
      <c r="AW9847" s="75"/>
      <c r="AX9847" s="75"/>
      <c r="AY9847" s="94"/>
      <c r="AZ9847" s="75"/>
      <c r="BA9847" s="75"/>
    </row>
    <row r="9848" spans="48:53">
      <c r="AV9848" s="203"/>
      <c r="AW9848" s="75"/>
      <c r="AX9848" s="75"/>
      <c r="AY9848" s="94"/>
      <c r="AZ9848" s="75"/>
      <c r="BA9848" s="75"/>
    </row>
    <row r="9849" spans="48:53">
      <c r="AV9849" s="203"/>
      <c r="AW9849" s="75"/>
      <c r="AX9849" s="75"/>
      <c r="AY9849" s="94"/>
      <c r="AZ9849" s="75"/>
      <c r="BA9849" s="75"/>
    </row>
    <row r="9850" spans="48:53">
      <c r="AV9850" s="203"/>
      <c r="AW9850" s="75"/>
      <c r="AX9850" s="75"/>
      <c r="AY9850" s="94"/>
      <c r="AZ9850" s="75"/>
      <c r="BA9850" s="75"/>
    </row>
    <row r="9851" spans="48:53">
      <c r="AV9851" s="203"/>
      <c r="AW9851" s="75"/>
      <c r="AX9851" s="75"/>
      <c r="AY9851" s="94"/>
      <c r="AZ9851" s="75"/>
      <c r="BA9851" s="75"/>
    </row>
    <row r="9852" spans="48:53">
      <c r="AV9852" s="203"/>
      <c r="AW9852" s="75"/>
      <c r="AX9852" s="75"/>
      <c r="AY9852" s="94"/>
      <c r="AZ9852" s="75"/>
      <c r="BA9852" s="75"/>
    </row>
    <row r="9853" spans="48:53">
      <c r="AV9853" s="203"/>
      <c r="AW9853" s="75"/>
      <c r="AX9853" s="75"/>
      <c r="AY9853" s="94"/>
      <c r="AZ9853" s="75"/>
      <c r="BA9853" s="75"/>
    </row>
    <row r="9854" spans="48:53">
      <c r="AV9854" s="203"/>
      <c r="AW9854" s="75"/>
      <c r="AX9854" s="75"/>
      <c r="AY9854" s="94"/>
      <c r="AZ9854" s="75"/>
      <c r="BA9854" s="75"/>
    </row>
    <row r="9855" spans="48:53">
      <c r="AV9855" s="203"/>
      <c r="AW9855" s="75"/>
      <c r="AX9855" s="75"/>
      <c r="AY9855" s="94"/>
      <c r="AZ9855" s="75"/>
      <c r="BA9855" s="75"/>
    </row>
    <row r="9856" spans="48:53">
      <c r="AV9856" s="203"/>
      <c r="AW9856" s="75"/>
      <c r="AX9856" s="75"/>
      <c r="AY9856" s="94"/>
      <c r="AZ9856" s="75"/>
      <c r="BA9856" s="75"/>
    </row>
    <row r="9857" spans="48:53">
      <c r="AV9857" s="203"/>
      <c r="AW9857" s="75"/>
      <c r="AX9857" s="75"/>
      <c r="AY9857" s="94"/>
      <c r="AZ9857" s="75"/>
      <c r="BA9857" s="75"/>
    </row>
    <row r="9858" spans="48:53">
      <c r="AV9858" s="203"/>
      <c r="AW9858" s="75"/>
      <c r="AX9858" s="75"/>
      <c r="AY9858" s="94"/>
      <c r="AZ9858" s="75"/>
      <c r="BA9858" s="75"/>
    </row>
    <row r="9859" spans="48:53">
      <c r="AV9859" s="203"/>
      <c r="AW9859" s="75"/>
      <c r="AX9859" s="75"/>
      <c r="AY9859" s="94"/>
      <c r="AZ9859" s="75"/>
      <c r="BA9859" s="75"/>
    </row>
    <row r="9860" spans="48:53">
      <c r="AV9860" s="203"/>
      <c r="AW9860" s="75"/>
      <c r="AX9860" s="75"/>
      <c r="AY9860" s="94"/>
      <c r="AZ9860" s="75"/>
      <c r="BA9860" s="75"/>
    </row>
    <row r="9861" spans="48:53">
      <c r="AV9861" s="203"/>
      <c r="AW9861" s="75"/>
      <c r="AX9861" s="75"/>
      <c r="AY9861" s="94"/>
      <c r="AZ9861" s="75"/>
      <c r="BA9861" s="75"/>
    </row>
    <row r="9862" spans="48:53">
      <c r="AV9862" s="203"/>
      <c r="AW9862" s="75"/>
      <c r="AX9862" s="75"/>
      <c r="AY9862" s="94"/>
      <c r="AZ9862" s="75"/>
      <c r="BA9862" s="75"/>
    </row>
    <row r="9863" spans="48:53">
      <c r="AV9863" s="203"/>
      <c r="AW9863" s="75"/>
      <c r="AX9863" s="75"/>
      <c r="AY9863" s="94"/>
      <c r="AZ9863" s="75"/>
      <c r="BA9863" s="75"/>
    </row>
    <row r="9864" spans="48:53">
      <c r="AV9864" s="203"/>
      <c r="AW9864" s="75"/>
      <c r="AX9864" s="75"/>
      <c r="AY9864" s="94"/>
      <c r="AZ9864" s="75"/>
      <c r="BA9864" s="75"/>
    </row>
    <row r="9865" spans="48:53">
      <c r="AV9865" s="203"/>
      <c r="AW9865" s="75"/>
      <c r="AX9865" s="75"/>
      <c r="AY9865" s="94"/>
      <c r="AZ9865" s="75"/>
      <c r="BA9865" s="75"/>
    </row>
    <row r="9866" spans="48:53">
      <c r="AV9866" s="203"/>
      <c r="AW9866" s="75"/>
      <c r="AX9866" s="75"/>
      <c r="AY9866" s="94"/>
      <c r="AZ9866" s="75"/>
      <c r="BA9866" s="75"/>
    </row>
    <row r="9867" spans="48:53">
      <c r="AV9867" s="203"/>
      <c r="AW9867" s="75"/>
      <c r="AX9867" s="75"/>
      <c r="AY9867" s="94"/>
      <c r="AZ9867" s="75"/>
      <c r="BA9867" s="75"/>
    </row>
    <row r="9868" spans="48:53">
      <c r="AV9868" s="203"/>
      <c r="AW9868" s="75"/>
      <c r="AX9868" s="75"/>
      <c r="AY9868" s="94"/>
      <c r="AZ9868" s="75"/>
      <c r="BA9868" s="75"/>
    </row>
    <row r="9869" spans="48:53">
      <c r="AV9869" s="203"/>
      <c r="AW9869" s="75"/>
      <c r="AX9869" s="75"/>
      <c r="AY9869" s="94"/>
      <c r="AZ9869" s="75"/>
      <c r="BA9869" s="75"/>
    </row>
    <row r="9870" spans="48:53">
      <c r="AV9870" s="203"/>
      <c r="AW9870" s="75"/>
      <c r="AX9870" s="75"/>
      <c r="AY9870" s="94"/>
      <c r="AZ9870" s="75"/>
      <c r="BA9870" s="75"/>
    </row>
    <row r="9871" spans="48:53">
      <c r="AV9871" s="203"/>
      <c r="AW9871" s="75"/>
      <c r="AX9871" s="75"/>
      <c r="AY9871" s="94"/>
      <c r="AZ9871" s="75"/>
      <c r="BA9871" s="75"/>
    </row>
    <row r="9872" spans="48:53">
      <c r="AV9872" s="203"/>
      <c r="AW9872" s="75"/>
      <c r="AX9872" s="75"/>
      <c r="AY9872" s="94"/>
      <c r="AZ9872" s="75"/>
      <c r="BA9872" s="75"/>
    </row>
    <row r="9873" spans="48:53">
      <c r="AV9873" s="203"/>
      <c r="AW9873" s="75"/>
      <c r="AX9873" s="75"/>
      <c r="AY9873" s="94"/>
      <c r="AZ9873" s="75"/>
      <c r="BA9873" s="75"/>
    </row>
    <row r="9874" spans="48:53">
      <c r="AV9874" s="203"/>
      <c r="AW9874" s="75"/>
      <c r="AX9874" s="75"/>
      <c r="AY9874" s="94"/>
      <c r="AZ9874" s="75"/>
      <c r="BA9874" s="75"/>
    </row>
    <row r="9875" spans="48:53">
      <c r="AV9875" s="203"/>
      <c r="AW9875" s="75"/>
      <c r="AX9875" s="75"/>
      <c r="AY9875" s="94"/>
      <c r="AZ9875" s="75"/>
      <c r="BA9875" s="75"/>
    </row>
    <row r="9876" spans="48:53">
      <c r="AV9876" s="203"/>
      <c r="AW9876" s="75"/>
      <c r="AX9876" s="75"/>
      <c r="AY9876" s="94"/>
      <c r="AZ9876" s="75"/>
      <c r="BA9876" s="75"/>
    </row>
    <row r="9877" spans="48:53">
      <c r="AV9877" s="203"/>
      <c r="AW9877" s="75"/>
      <c r="AX9877" s="75"/>
      <c r="AY9877" s="94"/>
      <c r="AZ9877" s="75"/>
      <c r="BA9877" s="75"/>
    </row>
    <row r="9878" spans="48:53">
      <c r="AV9878" s="203"/>
      <c r="AW9878" s="75"/>
      <c r="AX9878" s="75"/>
      <c r="AY9878" s="94"/>
      <c r="AZ9878" s="75"/>
      <c r="BA9878" s="75"/>
    </row>
    <row r="9879" spans="48:53">
      <c r="AV9879" s="203"/>
      <c r="AW9879" s="75"/>
      <c r="AX9879" s="75"/>
      <c r="AY9879" s="94"/>
      <c r="AZ9879" s="75"/>
      <c r="BA9879" s="75"/>
    </row>
    <row r="9880" spans="48:53">
      <c r="AV9880" s="203"/>
      <c r="AW9880" s="75"/>
      <c r="AX9880" s="75"/>
      <c r="AY9880" s="94"/>
      <c r="AZ9880" s="75"/>
      <c r="BA9880" s="75"/>
    </row>
    <row r="9881" spans="48:53">
      <c r="AV9881" s="203"/>
      <c r="AW9881" s="75"/>
      <c r="AX9881" s="75"/>
      <c r="AY9881" s="94"/>
      <c r="AZ9881" s="75"/>
      <c r="BA9881" s="75"/>
    </row>
    <row r="9882" spans="48:53">
      <c r="AV9882" s="203"/>
      <c r="AW9882" s="75"/>
      <c r="AX9882" s="75"/>
      <c r="AY9882" s="94"/>
      <c r="AZ9882" s="75"/>
      <c r="BA9882" s="75"/>
    </row>
    <row r="9883" spans="48:53">
      <c r="AV9883" s="203"/>
      <c r="AW9883" s="75"/>
      <c r="AX9883" s="75"/>
      <c r="AY9883" s="94"/>
      <c r="AZ9883" s="75"/>
      <c r="BA9883" s="75"/>
    </row>
    <row r="9884" spans="48:53">
      <c r="AV9884" s="203"/>
      <c r="AW9884" s="75"/>
      <c r="AX9884" s="75"/>
      <c r="AY9884" s="94"/>
      <c r="AZ9884" s="75"/>
      <c r="BA9884" s="75"/>
    </row>
    <row r="9885" spans="48:53">
      <c r="AV9885" s="203"/>
      <c r="AW9885" s="75"/>
      <c r="AX9885" s="75"/>
      <c r="AY9885" s="94"/>
      <c r="AZ9885" s="75"/>
      <c r="BA9885" s="75"/>
    </row>
    <row r="9886" spans="48:53">
      <c r="AV9886" s="203"/>
      <c r="AW9886" s="75"/>
      <c r="AX9886" s="75"/>
      <c r="AY9886" s="94"/>
      <c r="AZ9886" s="75"/>
      <c r="BA9886" s="75"/>
    </row>
    <row r="9887" spans="48:53">
      <c r="AV9887" s="203"/>
      <c r="AW9887" s="75"/>
      <c r="AX9887" s="75"/>
      <c r="AY9887" s="94"/>
      <c r="AZ9887" s="75"/>
      <c r="BA9887" s="75"/>
    </row>
    <row r="9888" spans="48:53">
      <c r="AV9888" s="203"/>
      <c r="AW9888" s="75"/>
      <c r="AX9888" s="75"/>
      <c r="AY9888" s="94"/>
      <c r="AZ9888" s="75"/>
      <c r="BA9888" s="75"/>
    </row>
    <row r="9889" spans="48:53">
      <c r="AV9889" s="203"/>
      <c r="AW9889" s="75"/>
      <c r="AX9889" s="75"/>
      <c r="AY9889" s="94"/>
      <c r="AZ9889" s="75"/>
      <c r="BA9889" s="75"/>
    </row>
    <row r="9890" spans="48:53">
      <c r="AV9890" s="203"/>
      <c r="AW9890" s="75"/>
      <c r="AX9890" s="75"/>
      <c r="AY9890" s="94"/>
      <c r="AZ9890" s="75"/>
      <c r="BA9890" s="75"/>
    </row>
    <row r="9891" spans="48:53">
      <c r="AV9891" s="203"/>
      <c r="AW9891" s="75"/>
      <c r="AX9891" s="75"/>
      <c r="AY9891" s="94"/>
      <c r="AZ9891" s="75"/>
      <c r="BA9891" s="75"/>
    </row>
    <row r="9892" spans="48:53">
      <c r="AV9892" s="203"/>
      <c r="AW9892" s="75"/>
      <c r="AX9892" s="75"/>
      <c r="AY9892" s="94"/>
      <c r="AZ9892" s="75"/>
      <c r="BA9892" s="75"/>
    </row>
    <row r="9893" spans="48:53">
      <c r="AV9893" s="203"/>
      <c r="AW9893" s="75"/>
      <c r="AX9893" s="75"/>
      <c r="AY9893" s="94"/>
      <c r="AZ9893" s="75"/>
      <c r="BA9893" s="75"/>
    </row>
    <row r="9894" spans="48:53">
      <c r="AV9894" s="203"/>
      <c r="AW9894" s="75"/>
      <c r="AX9894" s="75"/>
      <c r="AY9894" s="94"/>
      <c r="AZ9894" s="75"/>
      <c r="BA9894" s="75"/>
    </row>
    <row r="9895" spans="48:53">
      <c r="AV9895" s="203"/>
      <c r="AW9895" s="75"/>
      <c r="AX9895" s="75"/>
      <c r="AY9895" s="94"/>
      <c r="AZ9895" s="75"/>
      <c r="BA9895" s="75"/>
    </row>
    <row r="9896" spans="48:53">
      <c r="AV9896" s="203"/>
      <c r="AW9896" s="75"/>
      <c r="AX9896" s="75"/>
      <c r="AY9896" s="94"/>
      <c r="AZ9896" s="75"/>
      <c r="BA9896" s="75"/>
    </row>
    <row r="9897" spans="48:53">
      <c r="AV9897" s="203"/>
      <c r="AW9897" s="75"/>
      <c r="AX9897" s="75"/>
      <c r="AY9897" s="94"/>
      <c r="AZ9897" s="75"/>
      <c r="BA9897" s="75"/>
    </row>
    <row r="9898" spans="48:53">
      <c r="AV9898" s="203"/>
      <c r="AW9898" s="75"/>
      <c r="AX9898" s="75"/>
      <c r="AY9898" s="94"/>
      <c r="AZ9898" s="75"/>
      <c r="BA9898" s="75"/>
    </row>
    <row r="9899" spans="48:53">
      <c r="AV9899" s="203"/>
      <c r="AW9899" s="75"/>
      <c r="AX9899" s="75"/>
      <c r="AY9899" s="94"/>
      <c r="AZ9899" s="75"/>
      <c r="BA9899" s="75"/>
    </row>
    <row r="9900" spans="48:53">
      <c r="AV9900" s="203"/>
      <c r="AW9900" s="75"/>
      <c r="AX9900" s="75"/>
      <c r="AY9900" s="94"/>
      <c r="AZ9900" s="75"/>
      <c r="BA9900" s="75"/>
    </row>
    <row r="9901" spans="48:53">
      <c r="AV9901" s="203"/>
      <c r="AW9901" s="75"/>
      <c r="AX9901" s="75"/>
      <c r="AY9901" s="94"/>
      <c r="AZ9901" s="75"/>
      <c r="BA9901" s="75"/>
    </row>
    <row r="9902" spans="48:53">
      <c r="AV9902" s="203"/>
      <c r="AW9902" s="75"/>
      <c r="AX9902" s="75"/>
      <c r="AY9902" s="94"/>
      <c r="AZ9902" s="75"/>
      <c r="BA9902" s="75"/>
    </row>
    <row r="9903" spans="48:53">
      <c r="AV9903" s="203"/>
      <c r="AW9903" s="75"/>
      <c r="AX9903" s="75"/>
      <c r="AY9903" s="94"/>
      <c r="AZ9903" s="75"/>
      <c r="BA9903" s="75"/>
    </row>
    <row r="9904" spans="48:53">
      <c r="AV9904" s="203"/>
      <c r="AW9904" s="75"/>
      <c r="AX9904" s="75"/>
      <c r="AY9904" s="94"/>
      <c r="AZ9904" s="75"/>
      <c r="BA9904" s="75"/>
    </row>
    <row r="9905" spans="48:53">
      <c r="AV9905" s="203"/>
      <c r="AW9905" s="75"/>
      <c r="AX9905" s="75"/>
      <c r="AY9905" s="94"/>
      <c r="AZ9905" s="75"/>
      <c r="BA9905" s="75"/>
    </row>
    <row r="9906" spans="48:53">
      <c r="AV9906" s="203"/>
      <c r="AW9906" s="75"/>
      <c r="AX9906" s="75"/>
      <c r="AY9906" s="94"/>
      <c r="AZ9906" s="75"/>
      <c r="BA9906" s="75"/>
    </row>
    <row r="9907" spans="48:53">
      <c r="AV9907" s="203"/>
      <c r="AW9907" s="75"/>
      <c r="AX9907" s="75"/>
      <c r="AY9907" s="94"/>
      <c r="AZ9907" s="75"/>
      <c r="BA9907" s="75"/>
    </row>
    <row r="9908" spans="48:53">
      <c r="AV9908" s="203"/>
      <c r="AW9908" s="75"/>
      <c r="AX9908" s="75"/>
      <c r="AY9908" s="94"/>
      <c r="AZ9908" s="75"/>
      <c r="BA9908" s="75"/>
    </row>
    <row r="9909" spans="48:53">
      <c r="AV9909" s="203"/>
      <c r="AW9909" s="75"/>
      <c r="AX9909" s="75"/>
      <c r="AY9909" s="94"/>
      <c r="AZ9909" s="75"/>
      <c r="BA9909" s="75"/>
    </row>
    <row r="9910" spans="48:53">
      <c r="AV9910" s="203"/>
      <c r="AW9910" s="75"/>
      <c r="AX9910" s="75"/>
      <c r="AY9910" s="94"/>
      <c r="AZ9910" s="75"/>
      <c r="BA9910" s="75"/>
    </row>
    <row r="9911" spans="48:53">
      <c r="AV9911" s="203"/>
      <c r="AW9911" s="75"/>
      <c r="AX9911" s="75"/>
      <c r="AY9911" s="94"/>
      <c r="AZ9911" s="75"/>
      <c r="BA9911" s="75"/>
    </row>
    <row r="9912" spans="48:53">
      <c r="AV9912" s="203"/>
      <c r="AW9912" s="75"/>
      <c r="AX9912" s="75"/>
      <c r="AY9912" s="94"/>
      <c r="AZ9912" s="75"/>
      <c r="BA9912" s="75"/>
    </row>
    <row r="9913" spans="48:53">
      <c r="AV9913" s="203"/>
      <c r="AW9913" s="75"/>
      <c r="AX9913" s="75"/>
      <c r="AY9913" s="94"/>
      <c r="AZ9913" s="75"/>
      <c r="BA9913" s="75"/>
    </row>
    <row r="9914" spans="48:53">
      <c r="AV9914" s="203"/>
      <c r="AW9914" s="75"/>
      <c r="AX9914" s="75"/>
      <c r="AY9914" s="94"/>
      <c r="AZ9914" s="75"/>
      <c r="BA9914" s="75"/>
    </row>
    <row r="9915" spans="48:53">
      <c r="AV9915" s="203"/>
      <c r="AW9915" s="75"/>
      <c r="AX9915" s="75"/>
      <c r="AY9915" s="94"/>
      <c r="AZ9915" s="75"/>
      <c r="BA9915" s="75"/>
    </row>
    <row r="9916" spans="48:53">
      <c r="AV9916" s="203"/>
      <c r="AW9916" s="75"/>
      <c r="AX9916" s="75"/>
      <c r="AY9916" s="94"/>
      <c r="AZ9916" s="75"/>
      <c r="BA9916" s="75"/>
    </row>
    <row r="9917" spans="48:53">
      <c r="AV9917" s="203"/>
      <c r="AW9917" s="75"/>
      <c r="AX9917" s="75"/>
      <c r="AY9917" s="94"/>
      <c r="AZ9917" s="75"/>
      <c r="BA9917" s="75"/>
    </row>
    <row r="9918" spans="48:53">
      <c r="AV9918" s="203"/>
      <c r="AW9918" s="75"/>
      <c r="AX9918" s="75"/>
      <c r="AY9918" s="94"/>
      <c r="AZ9918" s="75"/>
      <c r="BA9918" s="75"/>
    </row>
    <row r="9919" spans="48:53">
      <c r="AV9919" s="203"/>
      <c r="AW9919" s="75"/>
      <c r="AX9919" s="75"/>
      <c r="AY9919" s="94"/>
      <c r="AZ9919" s="75"/>
      <c r="BA9919" s="75"/>
    </row>
    <row r="9920" spans="48:53">
      <c r="AV9920" s="203"/>
      <c r="AW9920" s="75"/>
      <c r="AX9920" s="75"/>
      <c r="AY9920" s="94"/>
      <c r="AZ9920" s="75"/>
      <c r="BA9920" s="75"/>
    </row>
    <row r="9921" spans="48:53">
      <c r="AV9921" s="203"/>
      <c r="AW9921" s="75"/>
      <c r="AX9921" s="75"/>
      <c r="AY9921" s="94"/>
      <c r="AZ9921" s="75"/>
      <c r="BA9921" s="75"/>
    </row>
    <row r="9922" spans="48:53">
      <c r="AV9922" s="203"/>
      <c r="AW9922" s="75"/>
      <c r="AX9922" s="75"/>
      <c r="AY9922" s="94"/>
      <c r="AZ9922" s="75"/>
      <c r="BA9922" s="75"/>
    </row>
    <row r="9923" spans="48:53">
      <c r="AV9923" s="203"/>
      <c r="AW9923" s="75"/>
      <c r="AX9923" s="75"/>
      <c r="AY9923" s="94"/>
      <c r="AZ9923" s="75"/>
      <c r="BA9923" s="75"/>
    </row>
    <row r="9924" spans="48:53">
      <c r="AV9924" s="203"/>
      <c r="AW9924" s="75"/>
      <c r="AX9924" s="75"/>
      <c r="AY9924" s="94"/>
      <c r="AZ9924" s="75"/>
      <c r="BA9924" s="75"/>
    </row>
    <row r="9925" spans="48:53">
      <c r="AV9925" s="203"/>
      <c r="AW9925" s="75"/>
      <c r="AX9925" s="75"/>
      <c r="AY9925" s="94"/>
      <c r="AZ9925" s="75"/>
      <c r="BA9925" s="75"/>
    </row>
    <row r="9926" spans="48:53">
      <c r="AV9926" s="203"/>
      <c r="AW9926" s="75"/>
      <c r="AX9926" s="75"/>
      <c r="AY9926" s="94"/>
      <c r="AZ9926" s="75"/>
      <c r="BA9926" s="75"/>
    </row>
    <row r="9927" spans="48:53">
      <c r="AV9927" s="203"/>
      <c r="AW9927" s="75"/>
      <c r="AX9927" s="75"/>
      <c r="AY9927" s="94"/>
      <c r="AZ9927" s="75"/>
      <c r="BA9927" s="75"/>
    </row>
    <row r="9928" spans="48:53">
      <c r="AV9928" s="203"/>
      <c r="AW9928" s="75"/>
      <c r="AX9928" s="75"/>
      <c r="AY9928" s="94"/>
      <c r="AZ9928" s="75"/>
      <c r="BA9928" s="75"/>
    </row>
    <row r="9929" spans="48:53">
      <c r="AV9929" s="203"/>
      <c r="AW9929" s="75"/>
      <c r="AX9929" s="75"/>
      <c r="AY9929" s="94"/>
      <c r="AZ9929" s="75"/>
      <c r="BA9929" s="75"/>
    </row>
    <row r="9930" spans="48:53">
      <c r="AV9930" s="203"/>
      <c r="AW9930" s="75"/>
      <c r="AX9930" s="75"/>
      <c r="AY9930" s="94"/>
      <c r="AZ9930" s="75"/>
      <c r="BA9930" s="75"/>
    </row>
    <row r="9931" spans="48:53">
      <c r="AV9931" s="203"/>
      <c r="AW9931" s="75"/>
      <c r="AX9931" s="75"/>
      <c r="AY9931" s="94"/>
      <c r="AZ9931" s="75"/>
      <c r="BA9931" s="75"/>
    </row>
    <row r="9932" spans="48:53">
      <c r="AV9932" s="203"/>
      <c r="AW9932" s="75"/>
      <c r="AX9932" s="75"/>
      <c r="AY9932" s="94"/>
      <c r="AZ9932" s="75"/>
      <c r="BA9932" s="75"/>
    </row>
    <row r="9933" spans="48:53">
      <c r="AV9933" s="203"/>
      <c r="AW9933" s="75"/>
      <c r="AX9933" s="75"/>
      <c r="AY9933" s="94"/>
      <c r="AZ9933" s="75"/>
      <c r="BA9933" s="75"/>
    </row>
    <row r="9934" spans="48:53">
      <c r="AV9934" s="203"/>
      <c r="AW9934" s="75"/>
      <c r="AX9934" s="75"/>
      <c r="AY9934" s="94"/>
      <c r="AZ9934" s="75"/>
      <c r="BA9934" s="75"/>
    </row>
    <row r="9935" spans="48:53">
      <c r="AV9935" s="203"/>
      <c r="AW9935" s="75"/>
      <c r="AX9935" s="75"/>
      <c r="AY9935" s="94"/>
      <c r="AZ9935" s="75"/>
      <c r="BA9935" s="75"/>
    </row>
    <row r="9936" spans="48:53">
      <c r="AV9936" s="203"/>
      <c r="AW9936" s="75"/>
      <c r="AX9936" s="75"/>
      <c r="AY9936" s="94"/>
      <c r="AZ9936" s="75"/>
      <c r="BA9936" s="75"/>
    </row>
    <row r="9937" spans="48:53">
      <c r="AV9937" s="203"/>
      <c r="AW9937" s="75"/>
      <c r="AX9937" s="75"/>
      <c r="AY9937" s="94"/>
      <c r="AZ9937" s="75"/>
      <c r="BA9937" s="75"/>
    </row>
    <row r="9938" spans="48:53">
      <c r="AV9938" s="203"/>
      <c r="AW9938" s="75"/>
      <c r="AX9938" s="75"/>
      <c r="AY9938" s="94"/>
      <c r="AZ9938" s="75"/>
      <c r="BA9938" s="75"/>
    </row>
    <row r="9939" spans="48:53">
      <c r="AV9939" s="203"/>
      <c r="AW9939" s="75"/>
      <c r="AX9939" s="75"/>
      <c r="AY9939" s="94"/>
      <c r="AZ9939" s="75"/>
      <c r="BA9939" s="75"/>
    </row>
    <row r="9940" spans="48:53">
      <c r="AV9940" s="203"/>
      <c r="AW9940" s="75"/>
      <c r="AX9940" s="75"/>
      <c r="AY9940" s="94"/>
      <c r="AZ9940" s="75"/>
      <c r="BA9940" s="75"/>
    </row>
    <row r="9941" spans="48:53">
      <c r="AV9941" s="203"/>
      <c r="AW9941" s="75"/>
      <c r="AX9941" s="75"/>
      <c r="AY9941" s="94"/>
      <c r="AZ9941" s="75"/>
      <c r="BA9941" s="75"/>
    </row>
    <row r="9942" spans="48:53">
      <c r="AV9942" s="203"/>
      <c r="AW9942" s="75"/>
      <c r="AX9942" s="75"/>
      <c r="AY9942" s="94"/>
      <c r="AZ9942" s="75"/>
      <c r="BA9942" s="75"/>
    </row>
    <row r="9943" spans="48:53">
      <c r="AV9943" s="203"/>
      <c r="AW9943" s="75"/>
      <c r="AX9943" s="75"/>
      <c r="AY9943" s="94"/>
      <c r="AZ9943" s="75"/>
      <c r="BA9943" s="75"/>
    </row>
    <row r="9944" spans="48:53">
      <c r="AV9944" s="203"/>
      <c r="AW9944" s="75"/>
      <c r="AX9944" s="75"/>
      <c r="AY9944" s="94"/>
      <c r="AZ9944" s="75"/>
      <c r="BA9944" s="75"/>
    </row>
    <row r="9945" spans="48:53">
      <c r="AV9945" s="203"/>
      <c r="AW9945" s="75"/>
      <c r="AX9945" s="75"/>
      <c r="AY9945" s="94"/>
      <c r="AZ9945" s="75"/>
      <c r="BA9945" s="75"/>
    </row>
    <row r="9946" spans="48:53">
      <c r="AV9946" s="203"/>
      <c r="AW9946" s="75"/>
      <c r="AX9946" s="75"/>
      <c r="AY9946" s="94"/>
      <c r="AZ9946" s="75"/>
      <c r="BA9946" s="75"/>
    </row>
    <row r="9947" spans="48:53">
      <c r="AV9947" s="203"/>
      <c r="AW9947" s="75"/>
      <c r="AX9947" s="75"/>
      <c r="AY9947" s="94"/>
      <c r="AZ9947" s="75"/>
      <c r="BA9947" s="75"/>
    </row>
    <row r="9948" spans="48:53">
      <c r="AV9948" s="203"/>
      <c r="AW9948" s="75"/>
      <c r="AX9948" s="75"/>
      <c r="AY9948" s="94"/>
      <c r="AZ9948" s="75"/>
      <c r="BA9948" s="75"/>
    </row>
    <row r="9949" spans="48:53">
      <c r="AV9949" s="203"/>
      <c r="AW9949" s="75"/>
      <c r="AX9949" s="75"/>
      <c r="AY9949" s="94"/>
      <c r="AZ9949" s="75"/>
      <c r="BA9949" s="75"/>
    </row>
    <row r="9950" spans="48:53">
      <c r="AV9950" s="203"/>
      <c r="AW9950" s="75"/>
      <c r="AX9950" s="75"/>
      <c r="AY9950" s="94"/>
      <c r="AZ9950" s="75"/>
      <c r="BA9950" s="75"/>
    </row>
    <row r="9951" spans="48:53">
      <c r="AV9951" s="203"/>
      <c r="AW9951" s="75"/>
      <c r="AX9951" s="75"/>
      <c r="AY9951" s="94"/>
      <c r="AZ9951" s="75"/>
      <c r="BA9951" s="75"/>
    </row>
    <row r="9952" spans="48:53">
      <c r="AV9952" s="203"/>
      <c r="AW9952" s="75"/>
      <c r="AX9952" s="75"/>
      <c r="AY9952" s="94"/>
      <c r="AZ9952" s="75"/>
      <c r="BA9952" s="75"/>
    </row>
    <row r="9953" spans="48:53">
      <c r="AV9953" s="203"/>
      <c r="AW9953" s="75"/>
      <c r="AX9953" s="75"/>
      <c r="AY9953" s="94"/>
      <c r="AZ9953" s="75"/>
      <c r="BA9953" s="75"/>
    </row>
    <row r="9954" spans="48:53">
      <c r="AV9954" s="203"/>
      <c r="AW9954" s="75"/>
      <c r="AX9954" s="75"/>
      <c r="AY9954" s="94"/>
      <c r="AZ9954" s="75"/>
      <c r="BA9954" s="75"/>
    </row>
    <row r="9955" spans="48:53">
      <c r="AV9955" s="203"/>
      <c r="AW9955" s="75"/>
      <c r="AX9955" s="75"/>
      <c r="AY9955" s="94"/>
      <c r="AZ9955" s="75"/>
      <c r="BA9955" s="75"/>
    </row>
    <row r="9956" spans="48:53">
      <c r="AV9956" s="203"/>
      <c r="AW9956" s="75"/>
      <c r="AX9956" s="75"/>
      <c r="AY9956" s="94"/>
      <c r="AZ9956" s="75"/>
      <c r="BA9956" s="75"/>
    </row>
    <row r="9957" spans="48:53">
      <c r="AV9957" s="203"/>
      <c r="AW9957" s="75"/>
      <c r="AX9957" s="75"/>
      <c r="AY9957" s="94"/>
      <c r="AZ9957" s="75"/>
      <c r="BA9957" s="75"/>
    </row>
    <row r="9958" spans="48:53">
      <c r="AV9958" s="203"/>
      <c r="AW9958" s="75"/>
      <c r="AX9958" s="75"/>
      <c r="AY9958" s="94"/>
      <c r="AZ9958" s="75"/>
      <c r="BA9958" s="75"/>
    </row>
    <row r="9959" spans="48:53">
      <c r="AV9959" s="203"/>
      <c r="AW9959" s="75"/>
      <c r="AX9959" s="75"/>
      <c r="AY9959" s="94"/>
      <c r="AZ9959" s="75"/>
      <c r="BA9959" s="75"/>
    </row>
    <row r="9960" spans="48:53">
      <c r="AV9960" s="203"/>
      <c r="AW9960" s="75"/>
      <c r="AX9960" s="75"/>
      <c r="AY9960" s="94"/>
      <c r="AZ9960" s="75"/>
      <c r="BA9960" s="75"/>
    </row>
    <row r="9961" spans="48:53">
      <c r="AV9961" s="203"/>
      <c r="AW9961" s="75"/>
      <c r="AX9961" s="75"/>
      <c r="AY9961" s="94"/>
      <c r="AZ9961" s="75"/>
      <c r="BA9961" s="75"/>
    </row>
    <row r="9962" spans="48:53">
      <c r="AV9962" s="203"/>
      <c r="AW9962" s="75"/>
      <c r="AX9962" s="75"/>
      <c r="AY9962" s="94"/>
      <c r="AZ9962" s="75"/>
      <c r="BA9962" s="75"/>
    </row>
    <row r="9963" spans="48:53">
      <c r="AV9963" s="203"/>
      <c r="AW9963" s="75"/>
      <c r="AX9963" s="75"/>
      <c r="AY9963" s="94"/>
      <c r="AZ9963" s="75"/>
      <c r="BA9963" s="75"/>
    </row>
    <row r="9964" spans="48:53">
      <c r="AV9964" s="203"/>
      <c r="AW9964" s="75"/>
      <c r="AX9964" s="75"/>
      <c r="AY9964" s="94"/>
      <c r="AZ9964" s="75"/>
      <c r="BA9964" s="75"/>
    </row>
    <row r="9965" spans="48:53">
      <c r="AV9965" s="203"/>
      <c r="AW9965" s="75"/>
      <c r="AX9965" s="75"/>
      <c r="AY9965" s="94"/>
      <c r="AZ9965" s="75"/>
      <c r="BA9965" s="75"/>
    </row>
    <row r="9966" spans="48:53">
      <c r="AV9966" s="203"/>
      <c r="AW9966" s="75"/>
      <c r="AX9966" s="75"/>
      <c r="AY9966" s="94"/>
      <c r="AZ9966" s="75"/>
      <c r="BA9966" s="75"/>
    </row>
    <row r="9967" spans="48:53">
      <c r="AV9967" s="203"/>
      <c r="AW9967" s="75"/>
      <c r="AX9967" s="75"/>
      <c r="AY9967" s="94"/>
      <c r="AZ9967" s="75"/>
      <c r="BA9967" s="75"/>
    </row>
    <row r="9968" spans="48:53">
      <c r="AV9968" s="203"/>
      <c r="AW9968" s="75"/>
      <c r="AX9968" s="75"/>
      <c r="AY9968" s="94"/>
      <c r="AZ9968" s="75"/>
      <c r="BA9968" s="75"/>
    </row>
    <row r="9969" spans="48:53">
      <c r="AV9969" s="203"/>
      <c r="AW9969" s="75"/>
      <c r="AX9969" s="75"/>
      <c r="AY9969" s="94"/>
      <c r="AZ9969" s="75"/>
      <c r="BA9969" s="75"/>
    </row>
    <row r="9970" spans="48:53">
      <c r="AV9970" s="203"/>
      <c r="AW9970" s="75"/>
      <c r="AX9970" s="75"/>
      <c r="AY9970" s="94"/>
      <c r="AZ9970" s="75"/>
      <c r="BA9970" s="75"/>
    </row>
    <row r="9971" spans="48:53">
      <c r="AV9971" s="203"/>
      <c r="AW9971" s="75"/>
      <c r="AX9971" s="75"/>
      <c r="AY9971" s="94"/>
      <c r="AZ9971" s="75"/>
      <c r="BA9971" s="75"/>
    </row>
    <row r="9972" spans="48:53">
      <c r="AV9972" s="203"/>
      <c r="AW9972" s="75"/>
      <c r="AX9972" s="75"/>
      <c r="AY9972" s="94"/>
      <c r="AZ9972" s="75"/>
      <c r="BA9972" s="75"/>
    </row>
    <row r="9973" spans="48:53">
      <c r="AV9973" s="203"/>
      <c r="AW9973" s="75"/>
      <c r="AX9973" s="75"/>
      <c r="AY9973" s="94"/>
      <c r="AZ9973" s="75"/>
      <c r="BA9973" s="75"/>
    </row>
    <row r="9974" spans="48:53">
      <c r="AV9974" s="203"/>
      <c r="AW9974" s="75"/>
      <c r="AX9974" s="75"/>
      <c r="AY9974" s="94"/>
      <c r="AZ9974" s="75"/>
      <c r="BA9974" s="75"/>
    </row>
    <row r="9975" spans="48:53">
      <c r="AV9975" s="203"/>
      <c r="AW9975" s="75"/>
      <c r="AX9975" s="75"/>
      <c r="AY9975" s="94"/>
      <c r="AZ9975" s="75"/>
      <c r="BA9975" s="75"/>
    </row>
    <row r="9976" spans="48:53">
      <c r="AV9976" s="203"/>
      <c r="AW9976" s="75"/>
      <c r="AX9976" s="75"/>
      <c r="AY9976" s="94"/>
      <c r="AZ9976" s="75"/>
      <c r="BA9976" s="75"/>
    </row>
    <row r="9977" spans="48:53">
      <c r="AV9977" s="203"/>
      <c r="AW9977" s="75"/>
      <c r="AX9977" s="75"/>
      <c r="AY9977" s="94"/>
      <c r="AZ9977" s="75"/>
      <c r="BA9977" s="75"/>
    </row>
    <row r="9978" spans="48:53">
      <c r="AV9978" s="203"/>
      <c r="AW9978" s="75"/>
      <c r="AX9978" s="75"/>
      <c r="AY9978" s="94"/>
      <c r="AZ9978" s="75"/>
      <c r="BA9978" s="75"/>
    </row>
    <row r="9979" spans="48:53">
      <c r="AV9979" s="203"/>
      <c r="AW9979" s="75"/>
      <c r="AX9979" s="75"/>
      <c r="AY9979" s="94"/>
      <c r="AZ9979" s="75"/>
      <c r="BA9979" s="75"/>
    </row>
    <row r="9980" spans="48:53">
      <c r="AV9980" s="203"/>
      <c r="AW9980" s="75"/>
      <c r="AX9980" s="75"/>
      <c r="AY9980" s="94"/>
      <c r="AZ9980" s="75"/>
      <c r="BA9980" s="75"/>
    </row>
    <row r="9981" spans="48:53">
      <c r="AV9981" s="203"/>
      <c r="AW9981" s="75"/>
      <c r="AX9981" s="75"/>
      <c r="AY9981" s="94"/>
      <c r="AZ9981" s="75"/>
      <c r="BA9981" s="75"/>
    </row>
    <row r="9982" spans="48:53">
      <c r="AV9982" s="203"/>
      <c r="AW9982" s="75"/>
      <c r="AX9982" s="75"/>
      <c r="AY9982" s="94"/>
      <c r="AZ9982" s="75"/>
      <c r="BA9982" s="75"/>
    </row>
    <row r="9983" spans="48:53">
      <c r="AV9983" s="203"/>
      <c r="AW9983" s="75"/>
      <c r="AX9983" s="75"/>
      <c r="AY9983" s="94"/>
      <c r="AZ9983" s="75"/>
      <c r="BA9983" s="75"/>
    </row>
    <row r="9984" spans="48:53">
      <c r="AV9984" s="203"/>
      <c r="AW9984" s="75"/>
      <c r="AX9984" s="75"/>
      <c r="AY9984" s="94"/>
      <c r="AZ9984" s="75"/>
      <c r="BA9984" s="75"/>
    </row>
    <row r="9985" spans="48:53">
      <c r="AV9985" s="203"/>
      <c r="AW9985" s="75"/>
      <c r="AX9985" s="75"/>
      <c r="AY9985" s="94"/>
      <c r="AZ9985" s="75"/>
      <c r="BA9985" s="75"/>
    </row>
    <row r="9986" spans="48:53">
      <c r="AV9986" s="203"/>
      <c r="AW9986" s="75"/>
      <c r="AX9986" s="75"/>
      <c r="AY9986" s="94"/>
      <c r="AZ9986" s="75"/>
      <c r="BA9986" s="75"/>
    </row>
    <row r="9987" spans="48:53">
      <c r="AV9987" s="203"/>
      <c r="AW9987" s="75"/>
      <c r="AX9987" s="75"/>
      <c r="AY9987" s="94"/>
      <c r="AZ9987" s="75"/>
      <c r="BA9987" s="75"/>
    </row>
    <row r="9988" spans="48:53">
      <c r="AV9988" s="203"/>
      <c r="AW9988" s="75"/>
      <c r="AX9988" s="75"/>
      <c r="AY9988" s="94"/>
      <c r="AZ9988" s="75"/>
      <c r="BA9988" s="75"/>
    </row>
    <row r="9989" spans="48:53">
      <c r="AV9989" s="203"/>
      <c r="AW9989" s="75"/>
      <c r="AX9989" s="75"/>
      <c r="AY9989" s="94"/>
      <c r="AZ9989" s="75"/>
      <c r="BA9989" s="75"/>
    </row>
    <row r="9990" spans="48:53">
      <c r="AV9990" s="203"/>
      <c r="AW9990" s="75"/>
      <c r="AX9990" s="75"/>
      <c r="AY9990" s="94"/>
      <c r="AZ9990" s="75"/>
      <c r="BA9990" s="75"/>
    </row>
    <row r="9991" spans="48:53">
      <c r="AV9991" s="203"/>
      <c r="AW9991" s="75"/>
      <c r="AX9991" s="75"/>
      <c r="AY9991" s="94"/>
      <c r="AZ9991" s="75"/>
      <c r="BA9991" s="75"/>
    </row>
    <row r="9992" spans="48:53">
      <c r="AV9992" s="203"/>
      <c r="AW9992" s="75"/>
      <c r="AX9992" s="75"/>
      <c r="AY9992" s="94"/>
      <c r="AZ9992" s="75"/>
      <c r="BA9992" s="75"/>
    </row>
    <row r="9993" spans="48:53">
      <c r="AV9993" s="203"/>
      <c r="AW9993" s="75"/>
      <c r="AX9993" s="75"/>
      <c r="AY9993" s="94"/>
      <c r="AZ9993" s="75"/>
      <c r="BA9993" s="75"/>
    </row>
    <row r="9994" spans="48:53">
      <c r="AV9994" s="203"/>
      <c r="AW9994" s="75"/>
      <c r="AX9994" s="75"/>
      <c r="AY9994" s="94"/>
      <c r="AZ9994" s="75"/>
      <c r="BA9994" s="75"/>
    </row>
    <row r="9995" spans="48:53">
      <c r="AV9995" s="203"/>
      <c r="AW9995" s="75"/>
      <c r="AX9995" s="75"/>
      <c r="AY9995" s="94"/>
      <c r="AZ9995" s="75"/>
      <c r="BA9995" s="75"/>
    </row>
    <row r="9996" spans="48:53">
      <c r="AV9996" s="203"/>
      <c r="AW9996" s="75"/>
      <c r="AX9996" s="75"/>
      <c r="AY9996" s="94"/>
      <c r="AZ9996" s="75"/>
      <c r="BA9996" s="75"/>
    </row>
    <row r="9997" spans="48:53">
      <c r="AV9997" s="203"/>
      <c r="AW9997" s="75"/>
      <c r="AX9997" s="75"/>
      <c r="AY9997" s="94"/>
      <c r="AZ9997" s="75"/>
      <c r="BA9997" s="75"/>
    </row>
    <row r="9998" spans="48:53">
      <c r="AV9998" s="203"/>
      <c r="AW9998" s="75"/>
      <c r="AX9998" s="75"/>
      <c r="AY9998" s="94"/>
      <c r="AZ9998" s="75"/>
      <c r="BA9998" s="75"/>
    </row>
    <row r="9999" spans="48:53">
      <c r="AV9999" s="203"/>
      <c r="AW9999" s="75"/>
      <c r="AX9999" s="75"/>
      <c r="AY9999" s="94"/>
      <c r="AZ9999" s="75"/>
      <c r="BA9999" s="75"/>
    </row>
    <row r="10000" spans="48:53">
      <c r="AV10000" s="203"/>
      <c r="AW10000" s="75"/>
      <c r="AX10000" s="75"/>
      <c r="AY10000" s="94"/>
      <c r="AZ10000" s="75"/>
      <c r="BA10000" s="75"/>
    </row>
    <row r="10001" spans="48:53">
      <c r="AV10001" s="203"/>
      <c r="AW10001" s="75"/>
      <c r="AX10001" s="75"/>
      <c r="AY10001" s="94"/>
      <c r="AZ10001" s="75"/>
      <c r="BA10001" s="75"/>
    </row>
    <row r="10002" spans="48:53">
      <c r="AV10002" s="203"/>
      <c r="AW10002" s="75"/>
      <c r="AX10002" s="75"/>
      <c r="AY10002" s="94"/>
      <c r="AZ10002" s="75"/>
      <c r="BA10002" s="75"/>
    </row>
  </sheetData>
  <mergeCells count="8">
    <mergeCell ref="A2:BA2"/>
    <mergeCell ref="AV8:AV10002"/>
    <mergeCell ref="A4:B4"/>
    <mergeCell ref="F8:F1000"/>
    <mergeCell ref="AC8:AC1000"/>
    <mergeCell ref="F4:X4"/>
    <mergeCell ref="AC4:AP4"/>
    <mergeCell ref="AV4:BA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567E4-0C23-46E9-9262-2EF7C66320CA}">
  <sheetPr>
    <tabColor rgb="FFCEC1D5"/>
  </sheetPr>
  <dimension ref="A2:F8"/>
  <sheetViews>
    <sheetView workbookViewId="0"/>
  </sheetViews>
  <sheetFormatPr defaultColWidth="8.7109375" defaultRowHeight="14.1"/>
  <cols>
    <col min="1" max="1" width="28.5703125" style="8" customWidth="1"/>
    <col min="2" max="2" width="12.5703125" style="8" customWidth="1"/>
    <col min="3" max="3" width="58.5703125" style="8" customWidth="1"/>
    <col min="4" max="4" width="11.5703125" style="103" customWidth="1"/>
    <col min="5" max="5" width="34.42578125" style="105" customWidth="1"/>
    <col min="6" max="6" width="182.42578125" style="8" customWidth="1"/>
    <col min="7" max="16384" width="8.7109375" style="8"/>
  </cols>
  <sheetData>
    <row r="2" spans="1:6" s="208" customFormat="1" ht="15.6">
      <c r="A2" s="208" t="s">
        <v>142</v>
      </c>
    </row>
    <row r="3" spans="1:6" s="124" customFormat="1" ht="15.6"/>
    <row r="4" spans="1:6" s="124" customFormat="1" ht="15.6">
      <c r="A4" s="209" t="s">
        <v>49</v>
      </c>
      <c r="B4" s="209"/>
      <c r="C4" s="209"/>
    </row>
    <row r="5" spans="1:6" s="124" customFormat="1" ht="48.95" customHeight="1">
      <c r="A5" s="200" t="s">
        <v>143</v>
      </c>
      <c r="B5" s="210"/>
      <c r="C5" s="211"/>
    </row>
    <row r="6" spans="1:6">
      <c r="A6" s="22"/>
    </row>
    <row r="7" spans="1:6">
      <c r="A7" s="160" t="s">
        <v>144</v>
      </c>
      <c r="B7" s="160" t="s">
        <v>41</v>
      </c>
      <c r="C7" s="160" t="s">
        <v>145</v>
      </c>
      <c r="D7" s="160" t="s">
        <v>105</v>
      </c>
      <c r="E7" s="161" t="s">
        <v>18</v>
      </c>
      <c r="F7" s="160" t="s">
        <v>146</v>
      </c>
    </row>
    <row r="8" spans="1:6">
      <c r="A8" s="74" t="s">
        <v>33</v>
      </c>
      <c r="B8" s="48">
        <v>1</v>
      </c>
      <c r="C8" s="151" t="s">
        <v>47</v>
      </c>
      <c r="D8" s="106" t="s">
        <v>147</v>
      </c>
      <c r="E8" s="74" t="s">
        <v>2</v>
      </c>
      <c r="F8" s="104" t="str">
        <f>IF(E8="Actual (estimated by RoLR provider)", "RoLR provider must submit: i) the reason the actual data value is not directly available, ii) the value of the estimate, iii) the estimation methodology, and iv) any assumptions used in the estimation methodology.", "")</f>
        <v/>
      </c>
    </row>
  </sheetData>
  <mergeCells count="3">
    <mergeCell ref="A2:XFD2"/>
    <mergeCell ref="A4:C4"/>
    <mergeCell ref="A5:C5"/>
  </mergeCells>
  <phoneticPr fontId="8"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086D71A-DF6F-481C-988D-EDF2CBEBAD7B}">
          <x14:formula1>
            <xm:f>Overview!$P$4:$P$9</xm:f>
          </x14:formula1>
          <xm:sqref>E8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89099-89D4-42E3-89D4-BDF5D0338F77}">
  <sheetPr>
    <tabColor theme="0"/>
  </sheetPr>
  <dimension ref="A2:BA47"/>
  <sheetViews>
    <sheetView workbookViewId="0"/>
  </sheetViews>
  <sheetFormatPr defaultRowHeight="14.45"/>
  <cols>
    <col min="1" max="1" width="16.5703125" customWidth="1"/>
    <col min="2" max="2" width="7.85546875" bestFit="1" customWidth="1"/>
    <col min="3" max="3" width="24.5703125" customWidth="1"/>
    <col min="4" max="4" width="115.42578125" customWidth="1"/>
  </cols>
  <sheetData>
    <row r="2" spans="1:53" s="8" customFormat="1" ht="15.6">
      <c r="A2" s="196" t="s">
        <v>148</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row>
    <row r="3" spans="1:53">
      <c r="A3" s="15"/>
      <c r="B3" s="15"/>
      <c r="C3" s="15"/>
      <c r="D3" s="15"/>
    </row>
    <row r="4" spans="1:53" ht="14.45" customHeight="1">
      <c r="A4" s="152" t="s">
        <v>149</v>
      </c>
      <c r="B4" s="152" t="s">
        <v>41</v>
      </c>
      <c r="C4" s="153" t="s">
        <v>42</v>
      </c>
      <c r="D4" s="154" t="s">
        <v>150</v>
      </c>
    </row>
    <row r="5" spans="1:53" ht="62.45" customHeight="1">
      <c r="A5" s="195" t="s">
        <v>51</v>
      </c>
      <c r="B5" s="27" t="s">
        <v>55</v>
      </c>
      <c r="C5" s="148" t="s">
        <v>151</v>
      </c>
      <c r="D5" s="36" t="s">
        <v>152</v>
      </c>
    </row>
    <row r="6" spans="1:53" ht="59.45" customHeight="1">
      <c r="A6" s="195" t="s">
        <v>52</v>
      </c>
      <c r="B6" s="27">
        <v>2</v>
      </c>
      <c r="C6" s="163" t="s">
        <v>153</v>
      </c>
      <c r="D6" s="122" t="s">
        <v>154</v>
      </c>
    </row>
    <row r="7" spans="1:53" ht="59.45" customHeight="1">
      <c r="A7" s="195" t="s">
        <v>52</v>
      </c>
      <c r="B7" s="27" t="s">
        <v>56</v>
      </c>
      <c r="C7" s="148" t="s">
        <v>107</v>
      </c>
      <c r="D7" s="36" t="s">
        <v>155</v>
      </c>
    </row>
    <row r="8" spans="1:53" ht="45" customHeight="1">
      <c r="A8" s="195" t="s">
        <v>52</v>
      </c>
      <c r="B8" s="27" t="s">
        <v>57</v>
      </c>
      <c r="C8" s="148" t="s">
        <v>108</v>
      </c>
      <c r="D8" s="36" t="s">
        <v>156</v>
      </c>
    </row>
    <row r="9" spans="1:53" ht="39.6" customHeight="1">
      <c r="A9" s="195" t="s">
        <v>52</v>
      </c>
      <c r="B9" s="27" t="s">
        <v>58</v>
      </c>
      <c r="C9" s="148" t="s">
        <v>109</v>
      </c>
      <c r="D9" s="36" t="s">
        <v>157</v>
      </c>
    </row>
    <row r="10" spans="1:53" ht="43.5" customHeight="1">
      <c r="A10" s="195" t="s">
        <v>52</v>
      </c>
      <c r="B10" s="27" t="s">
        <v>59</v>
      </c>
      <c r="C10" s="148" t="s">
        <v>110</v>
      </c>
      <c r="D10" s="36" t="s">
        <v>158</v>
      </c>
    </row>
    <row r="11" spans="1:53" ht="36.6" customHeight="1">
      <c r="A11" s="195" t="s">
        <v>52</v>
      </c>
      <c r="B11" s="27" t="s">
        <v>60</v>
      </c>
      <c r="C11" s="148" t="s">
        <v>111</v>
      </c>
      <c r="D11" s="36" t="s">
        <v>159</v>
      </c>
    </row>
    <row r="12" spans="1:53" ht="39" customHeight="1">
      <c r="A12" s="195" t="s">
        <v>52</v>
      </c>
      <c r="B12" s="27" t="s">
        <v>61</v>
      </c>
      <c r="C12" s="148" t="s">
        <v>112</v>
      </c>
      <c r="D12" s="120" t="s">
        <v>160</v>
      </c>
    </row>
    <row r="13" spans="1:53" ht="39.6" customHeight="1">
      <c r="A13" s="195" t="s">
        <v>52</v>
      </c>
      <c r="B13" s="27" t="s">
        <v>62</v>
      </c>
      <c r="C13" s="148" t="s">
        <v>113</v>
      </c>
      <c r="D13" s="120" t="s">
        <v>161</v>
      </c>
    </row>
    <row r="14" spans="1:53" ht="36.950000000000003" customHeight="1">
      <c r="A14" s="195" t="s">
        <v>52</v>
      </c>
      <c r="B14" s="27" t="s">
        <v>63</v>
      </c>
      <c r="C14" s="148" t="s">
        <v>114</v>
      </c>
      <c r="D14" s="120" t="s">
        <v>162</v>
      </c>
    </row>
    <row r="15" spans="1:53" ht="45" customHeight="1">
      <c r="A15" s="195" t="s">
        <v>52</v>
      </c>
      <c r="B15" s="27" t="s">
        <v>64</v>
      </c>
      <c r="C15" s="148" t="s">
        <v>115</v>
      </c>
      <c r="D15" s="120" t="s">
        <v>163</v>
      </c>
    </row>
    <row r="16" spans="1:53" ht="45.6" customHeight="1">
      <c r="A16" s="195" t="s">
        <v>52</v>
      </c>
      <c r="B16" s="27" t="s">
        <v>65</v>
      </c>
      <c r="C16" s="148" t="s">
        <v>116</v>
      </c>
      <c r="D16" s="120" t="s">
        <v>164</v>
      </c>
    </row>
    <row r="17" spans="1:4" ht="49.5" customHeight="1">
      <c r="A17" s="195" t="s">
        <v>52</v>
      </c>
      <c r="B17" s="27" t="s">
        <v>66</v>
      </c>
      <c r="C17" s="148" t="s">
        <v>117</v>
      </c>
      <c r="D17" s="36" t="s">
        <v>165</v>
      </c>
    </row>
    <row r="18" spans="1:4" ht="40.5" customHeight="1">
      <c r="A18" s="195" t="s">
        <v>52</v>
      </c>
      <c r="B18" s="27" t="s">
        <v>67</v>
      </c>
      <c r="C18" s="148" t="s">
        <v>118</v>
      </c>
      <c r="D18" s="120" t="s">
        <v>166</v>
      </c>
    </row>
    <row r="19" spans="1:4" ht="45.95" customHeight="1">
      <c r="A19" s="195" t="s">
        <v>52</v>
      </c>
      <c r="B19" s="27" t="s">
        <v>68</v>
      </c>
      <c r="C19" s="148" t="s">
        <v>119</v>
      </c>
      <c r="D19" s="120" t="s">
        <v>167</v>
      </c>
    </row>
    <row r="20" spans="1:4" ht="48.6" customHeight="1">
      <c r="A20" s="195" t="s">
        <v>52</v>
      </c>
      <c r="B20" s="27" t="s">
        <v>69</v>
      </c>
      <c r="C20" s="148" t="s">
        <v>120</v>
      </c>
      <c r="D20" s="120" t="s">
        <v>168</v>
      </c>
    </row>
    <row r="21" spans="1:4" ht="38.450000000000003" customHeight="1">
      <c r="A21" s="195" t="s">
        <v>52</v>
      </c>
      <c r="B21" s="27" t="s">
        <v>70</v>
      </c>
      <c r="C21" s="148" t="s">
        <v>121</v>
      </c>
      <c r="D21" s="120" t="s">
        <v>169</v>
      </c>
    </row>
    <row r="22" spans="1:4" ht="45.6" customHeight="1">
      <c r="A22" s="195" t="s">
        <v>52</v>
      </c>
      <c r="B22" s="27" t="s">
        <v>71</v>
      </c>
      <c r="C22" s="148" t="s">
        <v>122</v>
      </c>
      <c r="D22" s="120" t="s">
        <v>170</v>
      </c>
    </row>
    <row r="23" spans="1:4" ht="48.95" customHeight="1">
      <c r="A23" s="195" t="s">
        <v>52</v>
      </c>
      <c r="B23" s="27" t="s">
        <v>72</v>
      </c>
      <c r="C23" s="148" t="s">
        <v>123</v>
      </c>
      <c r="D23" s="120" t="s">
        <v>171</v>
      </c>
    </row>
    <row r="24" spans="1:4" ht="72.599999999999994" customHeight="1">
      <c r="A24" s="195" t="s">
        <v>52</v>
      </c>
      <c r="B24" s="27" t="s">
        <v>73</v>
      </c>
      <c r="C24" s="148" t="s">
        <v>124</v>
      </c>
      <c r="D24" s="120" t="s">
        <v>172</v>
      </c>
    </row>
    <row r="25" spans="1:4" ht="42" customHeight="1">
      <c r="A25" s="195" t="s">
        <v>52</v>
      </c>
      <c r="B25" s="27" t="s">
        <v>74</v>
      </c>
      <c r="C25" s="148" t="s">
        <v>125</v>
      </c>
      <c r="D25" s="120" t="s">
        <v>173</v>
      </c>
    </row>
    <row r="26" spans="1:4" ht="69.95" customHeight="1">
      <c r="A26" s="195" t="s">
        <v>53</v>
      </c>
      <c r="B26" s="27">
        <v>3</v>
      </c>
      <c r="C26" s="163" t="s">
        <v>174</v>
      </c>
      <c r="D26" s="122" t="s">
        <v>175</v>
      </c>
    </row>
    <row r="27" spans="1:4" ht="35.1" customHeight="1">
      <c r="A27" s="195" t="s">
        <v>53</v>
      </c>
      <c r="B27" s="27" t="s">
        <v>75</v>
      </c>
      <c r="C27" s="148" t="s">
        <v>126</v>
      </c>
      <c r="D27" s="120" t="s">
        <v>176</v>
      </c>
    </row>
    <row r="28" spans="1:4" ht="37.5" customHeight="1">
      <c r="A28" s="195" t="s">
        <v>53</v>
      </c>
      <c r="B28" s="27" t="s">
        <v>76</v>
      </c>
      <c r="C28" s="148" t="s">
        <v>127</v>
      </c>
      <c r="D28" s="120" t="s">
        <v>177</v>
      </c>
    </row>
    <row r="29" spans="1:4" ht="37.5" customHeight="1">
      <c r="A29" s="195" t="s">
        <v>53</v>
      </c>
      <c r="B29" s="27" t="s">
        <v>77</v>
      </c>
      <c r="C29" s="148" t="s">
        <v>128</v>
      </c>
      <c r="D29" s="120" t="s">
        <v>178</v>
      </c>
    </row>
    <row r="30" spans="1:4" ht="41.45" customHeight="1">
      <c r="A30" s="195" t="s">
        <v>53</v>
      </c>
      <c r="B30" s="27" t="s">
        <v>78</v>
      </c>
      <c r="C30" s="148" t="s">
        <v>129</v>
      </c>
      <c r="D30" s="120" t="s">
        <v>179</v>
      </c>
    </row>
    <row r="31" spans="1:4" ht="45.6" customHeight="1">
      <c r="A31" s="195" t="s">
        <v>53</v>
      </c>
      <c r="B31" s="27" t="s">
        <v>79</v>
      </c>
      <c r="C31" s="148" t="s">
        <v>130</v>
      </c>
      <c r="D31" s="120" t="s">
        <v>180</v>
      </c>
    </row>
    <row r="32" spans="1:4" ht="39.950000000000003" customHeight="1">
      <c r="A32" s="195" t="s">
        <v>53</v>
      </c>
      <c r="B32" s="27" t="s">
        <v>80</v>
      </c>
      <c r="C32" s="148" t="s">
        <v>131</v>
      </c>
      <c r="D32" s="120" t="s">
        <v>181</v>
      </c>
    </row>
    <row r="33" spans="1:9" ht="64.5" customHeight="1">
      <c r="A33" s="195" t="s">
        <v>53</v>
      </c>
      <c r="B33" s="27" t="s">
        <v>81</v>
      </c>
      <c r="C33" s="148" t="s">
        <v>132</v>
      </c>
      <c r="D33" s="120" t="s">
        <v>182</v>
      </c>
    </row>
    <row r="34" spans="1:9" ht="36" customHeight="1">
      <c r="A34" s="195" t="s">
        <v>53</v>
      </c>
      <c r="B34" s="27" t="s">
        <v>82</v>
      </c>
      <c r="C34" s="148" t="s">
        <v>133</v>
      </c>
      <c r="D34" s="120" t="s">
        <v>183</v>
      </c>
    </row>
    <row r="35" spans="1:9" ht="41.45" customHeight="1">
      <c r="A35" s="195" t="s">
        <v>53</v>
      </c>
      <c r="B35" s="27" t="s">
        <v>83</v>
      </c>
      <c r="C35" s="148" t="s">
        <v>134</v>
      </c>
      <c r="D35" s="120" t="s">
        <v>184</v>
      </c>
    </row>
    <row r="36" spans="1:9" ht="48.95" customHeight="1">
      <c r="A36" s="195" t="s">
        <v>53</v>
      </c>
      <c r="B36" s="27" t="s">
        <v>84</v>
      </c>
      <c r="C36" s="148" t="s">
        <v>135</v>
      </c>
      <c r="D36" s="120" t="s">
        <v>185</v>
      </c>
    </row>
    <row r="37" spans="1:9" ht="67.5" customHeight="1">
      <c r="A37" s="195" t="s">
        <v>53</v>
      </c>
      <c r="B37" s="27" t="s">
        <v>85</v>
      </c>
      <c r="C37" s="148" t="s">
        <v>136</v>
      </c>
      <c r="D37" s="120" t="s">
        <v>186</v>
      </c>
    </row>
    <row r="38" spans="1:9" ht="65.099999999999994" customHeight="1">
      <c r="A38" s="195" t="s">
        <v>53</v>
      </c>
      <c r="B38" s="27" t="s">
        <v>86</v>
      </c>
      <c r="C38" s="148" t="s">
        <v>120</v>
      </c>
      <c r="D38" s="120" t="s">
        <v>187</v>
      </c>
    </row>
    <row r="39" spans="1:9" ht="41.45" customHeight="1">
      <c r="A39" s="195" t="s">
        <v>53</v>
      </c>
      <c r="B39" s="27" t="s">
        <v>87</v>
      </c>
      <c r="C39" s="148" t="s">
        <v>137</v>
      </c>
      <c r="D39" s="120" t="s">
        <v>188</v>
      </c>
    </row>
    <row r="40" spans="1:9" ht="41.45" customHeight="1">
      <c r="A40" s="195" t="s">
        <v>53</v>
      </c>
      <c r="B40" s="182" t="s">
        <v>88</v>
      </c>
      <c r="C40" s="148" t="s">
        <v>124</v>
      </c>
      <c r="D40" s="120" t="s">
        <v>189</v>
      </c>
    </row>
    <row r="41" spans="1:9" ht="41.1" customHeight="1">
      <c r="A41" s="195" t="s">
        <v>53</v>
      </c>
      <c r="B41" s="182" t="s">
        <v>89</v>
      </c>
      <c r="C41" s="149" t="s">
        <v>138</v>
      </c>
      <c r="D41" s="141" t="s">
        <v>173</v>
      </c>
    </row>
    <row r="42" spans="1:9" ht="44.1" customHeight="1">
      <c r="A42" s="195" t="s">
        <v>54</v>
      </c>
      <c r="B42" s="194">
        <v>4</v>
      </c>
      <c r="C42" s="163" t="s">
        <v>190</v>
      </c>
      <c r="D42" s="122" t="s">
        <v>191</v>
      </c>
      <c r="E42" s="142"/>
      <c r="F42" s="142"/>
      <c r="G42" s="142"/>
      <c r="H42" s="142"/>
      <c r="I42" s="142"/>
    </row>
    <row r="43" spans="1:9" ht="36.6" customHeight="1">
      <c r="A43" s="195" t="s">
        <v>54</v>
      </c>
      <c r="B43" s="27" t="s">
        <v>90</v>
      </c>
      <c r="C43" s="147" t="s">
        <v>126</v>
      </c>
      <c r="D43" s="145" t="s">
        <v>176</v>
      </c>
      <c r="E43" s="143"/>
      <c r="F43" s="143"/>
      <c r="G43" s="143"/>
      <c r="H43" s="143"/>
      <c r="I43" s="143"/>
    </row>
    <row r="44" spans="1:9" ht="39" customHeight="1">
      <c r="A44" s="195" t="s">
        <v>54</v>
      </c>
      <c r="B44" s="27" t="s">
        <v>91</v>
      </c>
      <c r="C44" s="147" t="s">
        <v>135</v>
      </c>
      <c r="D44" s="120" t="s">
        <v>185</v>
      </c>
      <c r="E44" s="144"/>
      <c r="F44" s="144"/>
      <c r="G44" s="144"/>
      <c r="H44" s="144"/>
      <c r="I44" s="144"/>
    </row>
    <row r="45" spans="1:9" ht="36" customHeight="1">
      <c r="A45" s="195" t="s">
        <v>54</v>
      </c>
      <c r="B45" s="27" t="s">
        <v>92</v>
      </c>
      <c r="C45" s="147" t="s">
        <v>139</v>
      </c>
      <c r="D45" s="120" t="s">
        <v>192</v>
      </c>
      <c r="E45" s="144"/>
      <c r="F45" s="144"/>
      <c r="G45" s="144"/>
      <c r="H45" s="144"/>
      <c r="I45" s="144"/>
    </row>
    <row r="46" spans="1:9" ht="30" customHeight="1">
      <c r="A46" s="195" t="s">
        <v>54</v>
      </c>
      <c r="B46" s="27" t="s">
        <v>93</v>
      </c>
      <c r="C46" s="147" t="s">
        <v>140</v>
      </c>
      <c r="D46" s="145" t="s">
        <v>193</v>
      </c>
      <c r="E46" s="143"/>
      <c r="F46" s="143"/>
      <c r="G46" s="143"/>
      <c r="H46" s="143"/>
      <c r="I46" s="143"/>
    </row>
    <row r="47" spans="1:9" ht="31.5" customHeight="1">
      <c r="A47" s="195" t="s">
        <v>54</v>
      </c>
      <c r="B47" s="27" t="s">
        <v>94</v>
      </c>
      <c r="C47" s="147" t="s">
        <v>141</v>
      </c>
      <c r="D47" s="120" t="s">
        <v>194</v>
      </c>
    </row>
  </sheetData>
  <mergeCells count="1">
    <mergeCell ref="A2:BA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EB770-EB79-4696-B0D3-276D39514A42}">
  <sheetPr>
    <tabColor theme="0" tint="-0.14999847407452621"/>
  </sheetPr>
  <dimension ref="A1:AB18"/>
  <sheetViews>
    <sheetView workbookViewId="0"/>
  </sheetViews>
  <sheetFormatPr defaultColWidth="8.7109375" defaultRowHeight="14.1"/>
  <cols>
    <col min="1" max="1" width="40.42578125" style="8" customWidth="1"/>
    <col min="2" max="2" width="20.5703125" style="8" customWidth="1"/>
    <col min="3" max="3" width="20.7109375" style="8" customWidth="1"/>
    <col min="4" max="4" width="15.42578125" style="8" customWidth="1"/>
    <col min="5" max="5" width="20.5703125" style="8" customWidth="1"/>
    <col min="6" max="6" width="19.42578125" style="8" customWidth="1"/>
    <col min="7" max="7" width="18.42578125" style="8" customWidth="1"/>
    <col min="8" max="8" width="28.5703125" style="8" customWidth="1"/>
    <col min="9" max="9" width="37.28515625" style="37" customWidth="1"/>
    <col min="10" max="15" width="10.5703125" style="37" customWidth="1"/>
    <col min="16" max="28" width="8.7109375" style="37"/>
    <col min="29" max="16384" width="8.7109375" style="8"/>
  </cols>
  <sheetData>
    <row r="1" spans="1:15" ht="15.6">
      <c r="A1" s="1"/>
      <c r="B1" s="1"/>
      <c r="C1" s="1"/>
      <c r="D1" s="1"/>
      <c r="E1" s="1"/>
      <c r="F1" s="1"/>
      <c r="G1" s="1"/>
      <c r="H1" s="1"/>
      <c r="I1" s="1"/>
      <c r="J1" s="1"/>
      <c r="K1" s="1"/>
      <c r="L1" s="1"/>
      <c r="M1" s="1"/>
      <c r="N1" s="1"/>
      <c r="O1" s="1"/>
    </row>
    <row r="2" spans="1:15" ht="15.6">
      <c r="A2" s="196" t="s">
        <v>195</v>
      </c>
      <c r="B2" s="196"/>
      <c r="C2" s="196"/>
      <c r="D2" s="196"/>
      <c r="E2" s="196"/>
      <c r="F2" s="196"/>
      <c r="G2" s="196"/>
      <c r="H2" s="196"/>
      <c r="I2" s="196"/>
      <c r="J2" s="196"/>
      <c r="K2" s="196"/>
      <c r="L2" s="196"/>
      <c r="M2" s="196"/>
      <c r="N2" s="196"/>
      <c r="O2" s="196"/>
    </row>
    <row r="3" spans="1:15" ht="15.6">
      <c r="A3" s="2"/>
      <c r="B3" s="2"/>
      <c r="C3" s="2"/>
      <c r="D3" s="2"/>
      <c r="E3" s="2"/>
      <c r="F3" s="2"/>
      <c r="G3" s="2"/>
      <c r="H3" s="2"/>
      <c r="I3" s="2"/>
      <c r="J3" s="2"/>
      <c r="K3" s="2"/>
      <c r="L3" s="2"/>
      <c r="M3" s="2"/>
      <c r="N3" s="2"/>
      <c r="O3" s="2"/>
    </row>
    <row r="4" spans="1:15" ht="32.1" customHeight="1">
      <c r="A4" s="135" t="s">
        <v>42</v>
      </c>
      <c r="B4" s="135" t="s">
        <v>43</v>
      </c>
      <c r="C4" s="135" t="s">
        <v>44</v>
      </c>
      <c r="D4" s="135" t="s">
        <v>45</v>
      </c>
      <c r="E4" s="135" t="s">
        <v>46</v>
      </c>
      <c r="F4" s="134"/>
      <c r="G4" s="134"/>
    </row>
    <row r="6" spans="1:15">
      <c r="A6" s="90" t="s">
        <v>196</v>
      </c>
      <c r="B6" s="112">
        <f>MIN('Energy Revenue Data'!$D$4:$AA$5)</f>
        <v>45658</v>
      </c>
      <c r="C6" s="113">
        <f>MAX('Energy Revenue Data'!$D$4:$AA$5)</f>
        <v>46357</v>
      </c>
      <c r="D6" s="33" t="s">
        <v>95</v>
      </c>
      <c r="E6" s="114">
        <f>'Energy Revenue Data'!$AB$16</f>
        <v>0</v>
      </c>
      <c r="F6" s="140"/>
    </row>
    <row r="7" spans="1:15">
      <c r="A7" s="90" t="s">
        <v>197</v>
      </c>
      <c r="B7" s="112">
        <f>MIN('Energy Revenue Data'!$D$4:$AA$5)</f>
        <v>45658</v>
      </c>
      <c r="C7" s="113">
        <f>MAX('Energy Revenue Data'!$D$4:$AA$5)</f>
        <v>46357</v>
      </c>
      <c r="D7" s="33" t="s">
        <v>95</v>
      </c>
      <c r="E7" s="115">
        <f>'Cost Data'!$AB$26</f>
        <v>0</v>
      </c>
      <c r="F7" s="140"/>
    </row>
    <row r="8" spans="1:15">
      <c r="A8" s="90" t="s">
        <v>198</v>
      </c>
      <c r="B8" s="112">
        <f>MIN('Energy Revenue Data'!$D$4:$AA$5)</f>
        <v>45658</v>
      </c>
      <c r="C8" s="113">
        <f>MAX('Energy Revenue Data'!$D$4:$AA$5)</f>
        <v>46357</v>
      </c>
      <c r="D8" s="33" t="s">
        <v>199</v>
      </c>
      <c r="E8" s="119">
        <f>'Energy Revenue Data'!$AB$18</f>
        <v>0</v>
      </c>
    </row>
    <row r="9" spans="1:15">
      <c r="A9" s="90" t="s">
        <v>200</v>
      </c>
      <c r="B9" s="112">
        <f>MIN('Energy Revenue Data'!$D$4:$AA$5)</f>
        <v>45658</v>
      </c>
      <c r="C9" s="113">
        <f>MAX('Energy Revenue Data'!$D$4:$AA$5)</f>
        <v>46357</v>
      </c>
      <c r="D9" s="33" t="s">
        <v>48</v>
      </c>
      <c r="E9" s="119">
        <f>'Energy Revenue Data'!$D$6</f>
        <v>0</v>
      </c>
    </row>
    <row r="10" spans="1:15">
      <c r="A10" s="90" t="s">
        <v>201</v>
      </c>
      <c r="B10" s="112">
        <f>MIN('Energy Revenue Data'!$D$4:$AA$5)</f>
        <v>45658</v>
      </c>
      <c r="C10" s="113">
        <f>MAX('Energy Revenue Data'!$D$4:$AA$5)</f>
        <v>46357</v>
      </c>
      <c r="D10" s="33" t="s">
        <v>48</v>
      </c>
      <c r="E10" s="119">
        <f>'Energy Revenue Data'!$D$7</f>
        <v>0</v>
      </c>
    </row>
    <row r="11" spans="1:15">
      <c r="A11" s="127"/>
      <c r="B11" s="128"/>
      <c r="C11" s="129"/>
      <c r="D11" s="25"/>
      <c r="E11" s="136"/>
    </row>
    <row r="12" spans="1:15">
      <c r="A12" s="90" t="s">
        <v>202</v>
      </c>
      <c r="B12" s="112">
        <f>MIN('Energy Revenue Data'!$D$4:$AA$5)</f>
        <v>45658</v>
      </c>
      <c r="C12" s="113">
        <f>MAX('Energy Revenue Data'!$D$4:$AA$5)</f>
        <v>46357</v>
      </c>
      <c r="D12" s="27" t="s">
        <v>48</v>
      </c>
      <c r="E12" s="138" t="str">
        <f>IFERROR((E6-E7)/E8, "Data Required")</f>
        <v>Data Required</v>
      </c>
    </row>
    <row r="13" spans="1:15">
      <c r="A13" s="90" t="s">
        <v>47</v>
      </c>
      <c r="B13" s="112">
        <f>MIN('Energy Revenue Data'!$D$4:$AA$5)</f>
        <v>45658</v>
      </c>
      <c r="C13" s="113">
        <f>MAX('Energy Revenue Data'!$D$4:$AA$5)</f>
        <v>46357</v>
      </c>
      <c r="D13" s="33" t="s">
        <v>48</v>
      </c>
      <c r="E13" s="139">
        <f>'EPSP Data - IRM'!$F$6</f>
        <v>0</v>
      </c>
    </row>
    <row r="14" spans="1:15">
      <c r="A14" s="127"/>
      <c r="B14" s="128"/>
      <c r="C14" s="129"/>
      <c r="D14" s="25"/>
      <c r="E14" s="130"/>
    </row>
    <row r="15" spans="1:15" ht="33.950000000000003" customHeight="1">
      <c r="A15" s="135" t="s">
        <v>42</v>
      </c>
      <c r="B15" s="135" t="s">
        <v>43</v>
      </c>
      <c r="C15" s="135" t="s">
        <v>44</v>
      </c>
      <c r="D15" s="135" t="s">
        <v>45</v>
      </c>
      <c r="E15" s="135" t="s">
        <v>46</v>
      </c>
      <c r="F15" s="135" t="s">
        <v>203</v>
      </c>
      <c r="G15" s="135" t="s">
        <v>204</v>
      </c>
      <c r="H15" s="137" t="s">
        <v>205</v>
      </c>
    </row>
    <row r="16" spans="1:15">
      <c r="A16" s="131"/>
      <c r="B16" s="132"/>
      <c r="C16" s="133"/>
      <c r="D16" s="126"/>
      <c r="E16" s="126"/>
    </row>
    <row r="17" spans="1:8">
      <c r="A17" s="90" t="s">
        <v>206</v>
      </c>
      <c r="B17" s="112">
        <f>MIN('Energy Revenue Data'!$D$4:$AA$5)</f>
        <v>45658</v>
      </c>
      <c r="C17" s="113">
        <f>MAX('Energy Revenue Data'!$D$4:$AA$5)</f>
        <v>46357</v>
      </c>
      <c r="D17" s="33" t="s">
        <v>102</v>
      </c>
      <c r="E17" s="125" t="str">
        <f>IF($E$13&lt;&gt;0, IFERROR(($E$12-$E$13)/$E$13, "Data Required"), "Not Applicable")</f>
        <v>Not Applicable</v>
      </c>
      <c r="F17" s="155" t="str">
        <f>IF(E17="Not Applicable","Not Applicable", -1.5)</f>
        <v>Not Applicable</v>
      </c>
      <c r="G17" s="155" t="str">
        <f>IF(E17="Not Applicable","Not Applicable", 1.5)</f>
        <v>Not Applicable</v>
      </c>
      <c r="H17" s="157" t="str">
        <f>IF(E17="Not Applicable","Not Applicable",IF(E17="Data Required", "Data Required",OR(E17&lt;F17, E17&gt;G17)))</f>
        <v>Not Applicable</v>
      </c>
    </row>
    <row r="18" spans="1:8">
      <c r="A18" s="90" t="s">
        <v>207</v>
      </c>
      <c r="B18" s="112">
        <f>MIN('Energy Revenue Data'!$D$4:$AA$5)</f>
        <v>45658</v>
      </c>
      <c r="C18" s="113">
        <f>MAX('Energy Revenue Data'!$D$4:$AA$5)</f>
        <v>46357</v>
      </c>
      <c r="D18" s="33" t="s">
        <v>102</v>
      </c>
      <c r="E18" s="125" t="str">
        <f>IF($E$13=0, IFERROR($E$12/($E$9-$E$10), "Data Required"), "Not Applicable")</f>
        <v>Data Required</v>
      </c>
      <c r="F18" s="155">
        <f>IF(E17="Not Applicable",-0.1, "Not Applicable")</f>
        <v>-0.1</v>
      </c>
      <c r="G18" s="155">
        <f>IF(E17="Not Applicable",0.1, "Not Applicable")</f>
        <v>0.1</v>
      </c>
      <c r="H18" s="157" t="str">
        <f>IF(E17="Not Applicable",IF(E18="Data Required", "Data Required",OR(E18&lt;F18, E18&gt;G18)), "Not Applicable")</f>
        <v>Data Required</v>
      </c>
    </row>
  </sheetData>
  <mergeCells count="1">
    <mergeCell ref="A2:O2"/>
  </mergeCells>
  <conditionalFormatting sqref="E17">
    <cfRule type="expression" dxfId="5" priority="4">
      <formula>$E$17="Not Applicable"</formula>
    </cfRule>
  </conditionalFormatting>
  <conditionalFormatting sqref="E18">
    <cfRule type="expression" dxfId="4" priority="2">
      <formula>$E$18="Not Applicable"</formula>
    </cfRule>
  </conditionalFormatting>
  <conditionalFormatting sqref="H17">
    <cfRule type="expression" dxfId="3" priority="3">
      <formula>$H$17="Not Applicable"</formula>
    </cfRule>
  </conditionalFormatting>
  <conditionalFormatting sqref="H18">
    <cfRule type="expression" dxfId="2" priority="1">
      <formula>$H$18="Not Applicable"</formula>
    </cfRule>
  </conditionalFormatting>
  <pageMargins left="0.7" right="0.7" top="0.75" bottom="0.75" header="0.3" footer="0.3"/>
  <pictur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F7C84-8C9F-439D-98A8-4BB97E6E29EA}">
  <sheetPr>
    <tabColor theme="0" tint="-0.14999847407452621"/>
  </sheetPr>
  <dimension ref="A1:AB30"/>
  <sheetViews>
    <sheetView workbookViewId="0"/>
  </sheetViews>
  <sheetFormatPr defaultColWidth="8.7109375" defaultRowHeight="14.1"/>
  <cols>
    <col min="1" max="1" width="8.7109375" style="18"/>
    <col min="2" max="2" width="47.7109375" style="18" customWidth="1"/>
    <col min="3" max="3" width="26" style="18" customWidth="1"/>
    <col min="4" max="27" width="10.5703125" style="18" customWidth="1"/>
    <col min="28" max="28" width="21.5703125" style="18" customWidth="1"/>
    <col min="29" max="16384" width="8.7109375" style="18"/>
  </cols>
  <sheetData>
    <row r="1" spans="1:28" ht="15.6">
      <c r="A1" s="1"/>
      <c r="B1" s="1"/>
      <c r="C1" s="1"/>
      <c r="D1" s="1"/>
      <c r="E1" s="1"/>
      <c r="F1" s="1"/>
      <c r="G1" s="1"/>
      <c r="H1" s="1"/>
      <c r="I1" s="1"/>
      <c r="J1" s="1"/>
      <c r="K1" s="1"/>
      <c r="L1" s="1"/>
      <c r="M1" s="1"/>
      <c r="N1" s="1"/>
      <c r="O1" s="1"/>
      <c r="P1" s="1"/>
      <c r="Q1" s="1"/>
      <c r="R1" s="1"/>
      <c r="S1" s="1"/>
      <c r="T1" s="1"/>
      <c r="U1" s="1"/>
      <c r="V1" s="1"/>
      <c r="W1" s="1"/>
      <c r="X1" s="1"/>
      <c r="Y1" s="1"/>
      <c r="Z1" s="1"/>
      <c r="AA1" s="1"/>
      <c r="AB1" s="8"/>
    </row>
    <row r="2" spans="1:28" ht="15.75" customHeight="1">
      <c r="A2" s="196" t="s">
        <v>208</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row>
    <row r="3" spans="1:28">
      <c r="A3" s="8"/>
      <c r="B3" s="3"/>
      <c r="C3" s="3"/>
      <c r="D3" s="3"/>
      <c r="E3" s="3"/>
      <c r="F3" s="3"/>
      <c r="G3" s="3"/>
      <c r="H3" s="3"/>
      <c r="I3" s="3"/>
      <c r="J3" s="3"/>
      <c r="K3" s="3"/>
      <c r="L3" s="3"/>
      <c r="M3" s="3"/>
      <c r="N3" s="3"/>
      <c r="O3" s="3"/>
      <c r="P3" s="3"/>
      <c r="Q3" s="3"/>
      <c r="R3" s="3"/>
      <c r="S3" s="3"/>
      <c r="T3" s="3"/>
      <c r="U3" s="3"/>
      <c r="V3" s="3"/>
      <c r="W3" s="3"/>
      <c r="X3" s="3"/>
      <c r="Y3" s="3"/>
      <c r="Z3" s="3"/>
      <c r="AA3" s="3"/>
      <c r="AB3" s="3"/>
    </row>
    <row r="4" spans="1:28">
      <c r="A4" s="42" t="s">
        <v>41</v>
      </c>
      <c r="B4" s="43" t="s">
        <v>42</v>
      </c>
      <c r="C4" s="42" t="s">
        <v>45</v>
      </c>
      <c r="D4" s="231">
        <v>45658</v>
      </c>
      <c r="E4" s="231">
        <f t="shared" ref="E4:AA4" si="0">DATE(YEAR(D4), MONTH(D4)+1, DAY(D4))</f>
        <v>45689</v>
      </c>
      <c r="F4" s="231">
        <f t="shared" si="0"/>
        <v>45717</v>
      </c>
      <c r="G4" s="231">
        <f t="shared" si="0"/>
        <v>45748</v>
      </c>
      <c r="H4" s="231">
        <f t="shared" si="0"/>
        <v>45778</v>
      </c>
      <c r="I4" s="231">
        <f t="shared" si="0"/>
        <v>45809</v>
      </c>
      <c r="J4" s="231">
        <f t="shared" si="0"/>
        <v>45839</v>
      </c>
      <c r="K4" s="231">
        <f t="shared" si="0"/>
        <v>45870</v>
      </c>
      <c r="L4" s="231">
        <f t="shared" si="0"/>
        <v>45901</v>
      </c>
      <c r="M4" s="231">
        <f t="shared" si="0"/>
        <v>45931</v>
      </c>
      <c r="N4" s="231">
        <f t="shared" si="0"/>
        <v>45962</v>
      </c>
      <c r="O4" s="231">
        <f t="shared" si="0"/>
        <v>45992</v>
      </c>
      <c r="P4" s="231">
        <f t="shared" si="0"/>
        <v>46023</v>
      </c>
      <c r="Q4" s="231">
        <f t="shared" si="0"/>
        <v>46054</v>
      </c>
      <c r="R4" s="231">
        <f t="shared" si="0"/>
        <v>46082</v>
      </c>
      <c r="S4" s="231">
        <f t="shared" si="0"/>
        <v>46113</v>
      </c>
      <c r="T4" s="231">
        <f t="shared" si="0"/>
        <v>46143</v>
      </c>
      <c r="U4" s="231">
        <f t="shared" si="0"/>
        <v>46174</v>
      </c>
      <c r="V4" s="231">
        <f t="shared" si="0"/>
        <v>46204</v>
      </c>
      <c r="W4" s="231">
        <f t="shared" si="0"/>
        <v>46235</v>
      </c>
      <c r="X4" s="231">
        <f t="shared" si="0"/>
        <v>46266</v>
      </c>
      <c r="Y4" s="231">
        <f t="shared" si="0"/>
        <v>46296</v>
      </c>
      <c r="Z4" s="231">
        <f t="shared" si="0"/>
        <v>46327</v>
      </c>
      <c r="AA4" s="231">
        <f t="shared" si="0"/>
        <v>46357</v>
      </c>
      <c r="AB4" s="212" t="s">
        <v>209</v>
      </c>
    </row>
    <row r="5" spans="1:28">
      <c r="A5" s="44"/>
      <c r="B5" s="45" t="s">
        <v>210</v>
      </c>
      <c r="C5" s="44"/>
      <c r="D5" s="232"/>
      <c r="E5" s="232"/>
      <c r="F5" s="232"/>
      <c r="G5" s="232"/>
      <c r="H5" s="232"/>
      <c r="I5" s="232"/>
      <c r="J5" s="232"/>
      <c r="K5" s="232"/>
      <c r="L5" s="232"/>
      <c r="M5" s="232"/>
      <c r="N5" s="232"/>
      <c r="O5" s="232"/>
      <c r="P5" s="232"/>
      <c r="Q5" s="232"/>
      <c r="R5" s="232"/>
      <c r="S5" s="232"/>
      <c r="T5" s="232"/>
      <c r="U5" s="232"/>
      <c r="V5" s="232"/>
      <c r="W5" s="232"/>
      <c r="X5" s="232"/>
      <c r="Y5" s="232"/>
      <c r="Z5" s="232"/>
      <c r="AA5" s="232"/>
      <c r="AB5" s="212"/>
    </row>
    <row r="6" spans="1:28">
      <c r="A6" s="48">
        <v>1</v>
      </c>
      <c r="B6" s="47" t="s">
        <v>211</v>
      </c>
      <c r="C6" s="44" t="s">
        <v>48</v>
      </c>
      <c r="D6" s="233"/>
      <c r="E6" s="234">
        <f>$D$6</f>
        <v>0</v>
      </c>
      <c r="F6" s="234">
        <f t="shared" ref="F6:AA6" si="1">$D$6</f>
        <v>0</v>
      </c>
      <c r="G6" s="234">
        <f t="shared" si="1"/>
        <v>0</v>
      </c>
      <c r="H6" s="234">
        <f t="shared" si="1"/>
        <v>0</v>
      </c>
      <c r="I6" s="234">
        <f t="shared" si="1"/>
        <v>0</v>
      </c>
      <c r="J6" s="234">
        <f t="shared" si="1"/>
        <v>0</v>
      </c>
      <c r="K6" s="234">
        <f t="shared" si="1"/>
        <v>0</v>
      </c>
      <c r="L6" s="234">
        <f t="shared" si="1"/>
        <v>0</v>
      </c>
      <c r="M6" s="234">
        <f t="shared" si="1"/>
        <v>0</v>
      </c>
      <c r="N6" s="234">
        <f t="shared" si="1"/>
        <v>0</v>
      </c>
      <c r="O6" s="234">
        <f t="shared" si="1"/>
        <v>0</v>
      </c>
      <c r="P6" s="234">
        <f t="shared" si="1"/>
        <v>0</v>
      </c>
      <c r="Q6" s="234">
        <f t="shared" si="1"/>
        <v>0</v>
      </c>
      <c r="R6" s="234">
        <f t="shared" si="1"/>
        <v>0</v>
      </c>
      <c r="S6" s="234">
        <f t="shared" si="1"/>
        <v>0</v>
      </c>
      <c r="T6" s="234">
        <f t="shared" si="1"/>
        <v>0</v>
      </c>
      <c r="U6" s="234">
        <f t="shared" si="1"/>
        <v>0</v>
      </c>
      <c r="V6" s="234">
        <f t="shared" si="1"/>
        <v>0</v>
      </c>
      <c r="W6" s="234">
        <f t="shared" si="1"/>
        <v>0</v>
      </c>
      <c r="X6" s="234">
        <f t="shared" si="1"/>
        <v>0</v>
      </c>
      <c r="Y6" s="234">
        <f t="shared" si="1"/>
        <v>0</v>
      </c>
      <c r="Z6" s="234">
        <f t="shared" si="1"/>
        <v>0</v>
      </c>
      <c r="AA6" s="234">
        <f t="shared" si="1"/>
        <v>0</v>
      </c>
      <c r="AB6" s="235"/>
    </row>
    <row r="7" spans="1:28">
      <c r="A7" s="48">
        <v>2</v>
      </c>
      <c r="B7" s="47" t="s">
        <v>212</v>
      </c>
      <c r="C7" s="44" t="s">
        <v>48</v>
      </c>
      <c r="D7" s="233"/>
      <c r="E7" s="234">
        <f>$D$7</f>
        <v>0</v>
      </c>
      <c r="F7" s="234">
        <f t="shared" ref="F7:Z7" si="2">$D$7</f>
        <v>0</v>
      </c>
      <c r="G7" s="234">
        <f t="shared" si="2"/>
        <v>0</v>
      </c>
      <c r="H7" s="234">
        <f t="shared" si="2"/>
        <v>0</v>
      </c>
      <c r="I7" s="234">
        <f t="shared" si="2"/>
        <v>0</v>
      </c>
      <c r="J7" s="234">
        <f t="shared" si="2"/>
        <v>0</v>
      </c>
      <c r="K7" s="234">
        <f t="shared" si="2"/>
        <v>0</v>
      </c>
      <c r="L7" s="234">
        <f t="shared" si="2"/>
        <v>0</v>
      </c>
      <c r="M7" s="234">
        <f t="shared" si="2"/>
        <v>0</v>
      </c>
      <c r="N7" s="234">
        <f t="shared" si="2"/>
        <v>0</v>
      </c>
      <c r="O7" s="234">
        <f t="shared" si="2"/>
        <v>0</v>
      </c>
      <c r="P7" s="234">
        <f t="shared" si="2"/>
        <v>0</v>
      </c>
      <c r="Q7" s="234">
        <f t="shared" si="2"/>
        <v>0</v>
      </c>
      <c r="R7" s="234">
        <f t="shared" si="2"/>
        <v>0</v>
      </c>
      <c r="S7" s="234">
        <f t="shared" si="2"/>
        <v>0</v>
      </c>
      <c r="T7" s="234">
        <f t="shared" si="2"/>
        <v>0</v>
      </c>
      <c r="U7" s="234">
        <f t="shared" si="2"/>
        <v>0</v>
      </c>
      <c r="V7" s="234">
        <f t="shared" si="2"/>
        <v>0</v>
      </c>
      <c r="W7" s="234">
        <f t="shared" si="2"/>
        <v>0</v>
      </c>
      <c r="X7" s="234">
        <f t="shared" si="2"/>
        <v>0</v>
      </c>
      <c r="Y7" s="234">
        <f t="shared" si="2"/>
        <v>0</v>
      </c>
      <c r="Z7" s="234">
        <f t="shared" si="2"/>
        <v>0</v>
      </c>
      <c r="AA7" s="234">
        <f>$D$7</f>
        <v>0</v>
      </c>
      <c r="AB7" s="235"/>
    </row>
    <row r="8" spans="1:28">
      <c r="A8" s="48">
        <v>3</v>
      </c>
      <c r="B8" s="47" t="s">
        <v>213</v>
      </c>
      <c r="C8" s="44" t="s">
        <v>199</v>
      </c>
      <c r="D8" s="236">
        <f>D9+(1-D10)*D11+(1-D12)*D13</f>
        <v>0</v>
      </c>
      <c r="E8" s="236">
        <f t="shared" ref="E8:AA8" si="3">E9+(E10*(1-E12))+(E11*(1-E13))</f>
        <v>0</v>
      </c>
      <c r="F8" s="236">
        <f t="shared" si="3"/>
        <v>0</v>
      </c>
      <c r="G8" s="236">
        <f t="shared" si="3"/>
        <v>0</v>
      </c>
      <c r="H8" s="236">
        <f t="shared" si="3"/>
        <v>0</v>
      </c>
      <c r="I8" s="236">
        <f t="shared" si="3"/>
        <v>0</v>
      </c>
      <c r="J8" s="236">
        <f t="shared" si="3"/>
        <v>0</v>
      </c>
      <c r="K8" s="236">
        <f t="shared" si="3"/>
        <v>0</v>
      </c>
      <c r="L8" s="236">
        <f t="shared" si="3"/>
        <v>0</v>
      </c>
      <c r="M8" s="236">
        <f t="shared" si="3"/>
        <v>0</v>
      </c>
      <c r="N8" s="236">
        <f t="shared" si="3"/>
        <v>0</v>
      </c>
      <c r="O8" s="236">
        <f t="shared" si="3"/>
        <v>0</v>
      </c>
      <c r="P8" s="236">
        <f t="shared" si="3"/>
        <v>0</v>
      </c>
      <c r="Q8" s="236">
        <f t="shared" si="3"/>
        <v>0</v>
      </c>
      <c r="R8" s="236">
        <f t="shared" si="3"/>
        <v>0</v>
      </c>
      <c r="S8" s="236">
        <f t="shared" si="3"/>
        <v>0</v>
      </c>
      <c r="T8" s="236">
        <f t="shared" si="3"/>
        <v>0</v>
      </c>
      <c r="U8" s="236">
        <f t="shared" si="3"/>
        <v>0</v>
      </c>
      <c r="V8" s="236">
        <f t="shared" si="3"/>
        <v>0</v>
      </c>
      <c r="W8" s="236">
        <f t="shared" si="3"/>
        <v>0</v>
      </c>
      <c r="X8" s="236">
        <f t="shared" si="3"/>
        <v>0</v>
      </c>
      <c r="Y8" s="236">
        <f t="shared" si="3"/>
        <v>0</v>
      </c>
      <c r="Z8" s="236">
        <f t="shared" si="3"/>
        <v>0</v>
      </c>
      <c r="AA8" s="236">
        <f t="shared" si="3"/>
        <v>0</v>
      </c>
      <c r="AB8" s="117">
        <f>SUM(D8:AA8)</f>
        <v>0</v>
      </c>
    </row>
    <row r="9" spans="1:28">
      <c r="A9" s="48" t="s">
        <v>75</v>
      </c>
      <c r="B9" s="47" t="s">
        <v>214</v>
      </c>
      <c r="C9" s="44" t="s">
        <v>199</v>
      </c>
      <c r="D9" s="237"/>
      <c r="E9" s="237"/>
      <c r="F9" s="237"/>
      <c r="G9" s="237"/>
      <c r="H9" s="237"/>
      <c r="I9" s="237"/>
      <c r="J9" s="237"/>
      <c r="K9" s="237"/>
      <c r="L9" s="237"/>
      <c r="M9" s="237"/>
      <c r="N9" s="237"/>
      <c r="O9" s="237"/>
      <c r="P9" s="237"/>
      <c r="Q9" s="237"/>
      <c r="R9" s="237"/>
      <c r="S9" s="237"/>
      <c r="T9" s="237"/>
      <c r="U9" s="237"/>
      <c r="V9" s="237"/>
      <c r="W9" s="237"/>
      <c r="X9" s="237"/>
      <c r="Y9" s="237"/>
      <c r="Z9" s="237"/>
      <c r="AA9" s="237"/>
      <c r="AB9" s="118"/>
    </row>
    <row r="10" spans="1:28">
      <c r="A10" s="48" t="s">
        <v>76</v>
      </c>
      <c r="B10" s="47" t="s">
        <v>215</v>
      </c>
      <c r="C10" s="44" t="s">
        <v>216</v>
      </c>
      <c r="D10" s="166" t="b">
        <v>1</v>
      </c>
      <c r="E10" s="146" t="b">
        <f>$D$10</f>
        <v>1</v>
      </c>
      <c r="F10" s="146" t="b">
        <f t="shared" ref="F10:Z10" si="4">$D$10</f>
        <v>1</v>
      </c>
      <c r="G10" s="146" t="b">
        <f t="shared" si="4"/>
        <v>1</v>
      </c>
      <c r="H10" s="146" t="b">
        <f t="shared" si="4"/>
        <v>1</v>
      </c>
      <c r="I10" s="146" t="b">
        <f t="shared" si="4"/>
        <v>1</v>
      </c>
      <c r="J10" s="146" t="b">
        <f t="shared" si="4"/>
        <v>1</v>
      </c>
      <c r="K10" s="146" t="b">
        <f t="shared" si="4"/>
        <v>1</v>
      </c>
      <c r="L10" s="146" t="b">
        <f t="shared" si="4"/>
        <v>1</v>
      </c>
      <c r="M10" s="146" t="b">
        <f t="shared" si="4"/>
        <v>1</v>
      </c>
      <c r="N10" s="146" t="b">
        <f t="shared" si="4"/>
        <v>1</v>
      </c>
      <c r="O10" s="146" t="b">
        <f t="shared" si="4"/>
        <v>1</v>
      </c>
      <c r="P10" s="146" t="b">
        <f t="shared" si="4"/>
        <v>1</v>
      </c>
      <c r="Q10" s="146" t="b">
        <f t="shared" si="4"/>
        <v>1</v>
      </c>
      <c r="R10" s="146" t="b">
        <f t="shared" si="4"/>
        <v>1</v>
      </c>
      <c r="S10" s="146" t="b">
        <f t="shared" si="4"/>
        <v>1</v>
      </c>
      <c r="T10" s="146" t="b">
        <f t="shared" si="4"/>
        <v>1</v>
      </c>
      <c r="U10" s="146" t="b">
        <f t="shared" si="4"/>
        <v>1</v>
      </c>
      <c r="V10" s="146" t="b">
        <f t="shared" si="4"/>
        <v>1</v>
      </c>
      <c r="W10" s="146" t="b">
        <f t="shared" si="4"/>
        <v>1</v>
      </c>
      <c r="X10" s="146" t="b">
        <f t="shared" si="4"/>
        <v>1</v>
      </c>
      <c r="Y10" s="146" t="b">
        <f t="shared" si="4"/>
        <v>1</v>
      </c>
      <c r="Z10" s="146" t="b">
        <f t="shared" si="4"/>
        <v>1</v>
      </c>
      <c r="AA10" s="146" t="b">
        <f>$D$10</f>
        <v>1</v>
      </c>
      <c r="AB10" s="118"/>
    </row>
    <row r="11" spans="1:28">
      <c r="A11" s="48" t="s">
        <v>77</v>
      </c>
      <c r="B11" s="47" t="s">
        <v>217</v>
      </c>
      <c r="C11" s="44" t="s">
        <v>199</v>
      </c>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c r="AB11" s="118"/>
    </row>
    <row r="12" spans="1:28">
      <c r="A12" s="48" t="s">
        <v>78</v>
      </c>
      <c r="B12" s="47" t="s">
        <v>218</v>
      </c>
      <c r="C12" s="44" t="s">
        <v>216</v>
      </c>
      <c r="D12" s="166" t="b">
        <v>1</v>
      </c>
      <c r="E12" s="146" t="b">
        <f>$D$12</f>
        <v>1</v>
      </c>
      <c r="F12" s="146" t="b">
        <f t="shared" ref="F12:Z12" si="5">$D$12</f>
        <v>1</v>
      </c>
      <c r="G12" s="146" t="b">
        <f t="shared" si="5"/>
        <v>1</v>
      </c>
      <c r="H12" s="146" t="b">
        <f t="shared" si="5"/>
        <v>1</v>
      </c>
      <c r="I12" s="146" t="b">
        <f t="shared" si="5"/>
        <v>1</v>
      </c>
      <c r="J12" s="146" t="b">
        <f t="shared" si="5"/>
        <v>1</v>
      </c>
      <c r="K12" s="146" t="b">
        <f t="shared" si="5"/>
        <v>1</v>
      </c>
      <c r="L12" s="146" t="b">
        <f t="shared" si="5"/>
        <v>1</v>
      </c>
      <c r="M12" s="146" t="b">
        <f t="shared" si="5"/>
        <v>1</v>
      </c>
      <c r="N12" s="146" t="b">
        <f t="shared" si="5"/>
        <v>1</v>
      </c>
      <c r="O12" s="146" t="b">
        <f t="shared" si="5"/>
        <v>1</v>
      </c>
      <c r="P12" s="146" t="b">
        <f t="shared" si="5"/>
        <v>1</v>
      </c>
      <c r="Q12" s="146" t="b">
        <f t="shared" si="5"/>
        <v>1</v>
      </c>
      <c r="R12" s="146" t="b">
        <f t="shared" si="5"/>
        <v>1</v>
      </c>
      <c r="S12" s="146" t="b">
        <f t="shared" si="5"/>
        <v>1</v>
      </c>
      <c r="T12" s="146" t="b">
        <f t="shared" si="5"/>
        <v>1</v>
      </c>
      <c r="U12" s="146" t="b">
        <f t="shared" si="5"/>
        <v>1</v>
      </c>
      <c r="V12" s="146" t="b">
        <f t="shared" si="5"/>
        <v>1</v>
      </c>
      <c r="W12" s="146" t="b">
        <f t="shared" si="5"/>
        <v>1</v>
      </c>
      <c r="X12" s="146" t="b">
        <f t="shared" si="5"/>
        <v>1</v>
      </c>
      <c r="Y12" s="146" t="b">
        <f t="shared" si="5"/>
        <v>1</v>
      </c>
      <c r="Z12" s="146" t="b">
        <f t="shared" si="5"/>
        <v>1</v>
      </c>
      <c r="AA12" s="146" t="b">
        <f>$D$12</f>
        <v>1</v>
      </c>
      <c r="AB12" s="235"/>
    </row>
    <row r="13" spans="1:28" ht="14.45" thickBot="1">
      <c r="A13" s="48" t="s">
        <v>79</v>
      </c>
      <c r="B13" s="47" t="s">
        <v>219</v>
      </c>
      <c r="C13" s="44" t="s">
        <v>199</v>
      </c>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5"/>
    </row>
    <row r="14" spans="1:28" ht="15" thickTop="1" thickBot="1">
      <c r="A14" s="48"/>
      <c r="B14" s="110" t="s">
        <v>220</v>
      </c>
      <c r="C14" s="44" t="s">
        <v>95</v>
      </c>
      <c r="D14" s="58">
        <f>(D6-D7)*D8</f>
        <v>0</v>
      </c>
      <c r="E14" s="58">
        <f t="shared" ref="E14:Z14" si="6">(E6-E7)*E8</f>
        <v>0</v>
      </c>
      <c r="F14" s="58">
        <f t="shared" si="6"/>
        <v>0</v>
      </c>
      <c r="G14" s="58">
        <f t="shared" si="6"/>
        <v>0</v>
      </c>
      <c r="H14" s="58">
        <f t="shared" si="6"/>
        <v>0</v>
      </c>
      <c r="I14" s="58">
        <f t="shared" si="6"/>
        <v>0</v>
      </c>
      <c r="J14" s="58">
        <f t="shared" si="6"/>
        <v>0</v>
      </c>
      <c r="K14" s="58">
        <f t="shared" si="6"/>
        <v>0</v>
      </c>
      <c r="L14" s="58">
        <f t="shared" si="6"/>
        <v>0</v>
      </c>
      <c r="M14" s="58">
        <f t="shared" si="6"/>
        <v>0</v>
      </c>
      <c r="N14" s="58">
        <f t="shared" si="6"/>
        <v>0</v>
      </c>
      <c r="O14" s="58">
        <f t="shared" si="6"/>
        <v>0</v>
      </c>
      <c r="P14" s="58">
        <f t="shared" si="6"/>
        <v>0</v>
      </c>
      <c r="Q14" s="58">
        <f t="shared" si="6"/>
        <v>0</v>
      </c>
      <c r="R14" s="58">
        <f t="shared" si="6"/>
        <v>0</v>
      </c>
      <c r="S14" s="58">
        <f t="shared" si="6"/>
        <v>0</v>
      </c>
      <c r="T14" s="58">
        <f t="shared" si="6"/>
        <v>0</v>
      </c>
      <c r="U14" s="58">
        <f t="shared" si="6"/>
        <v>0</v>
      </c>
      <c r="V14" s="58">
        <f t="shared" si="6"/>
        <v>0</v>
      </c>
      <c r="W14" s="58">
        <f t="shared" si="6"/>
        <v>0</v>
      </c>
      <c r="X14" s="58">
        <f t="shared" si="6"/>
        <v>0</v>
      </c>
      <c r="Y14" s="58">
        <f>(Y6-Y7)*Y8</f>
        <v>0</v>
      </c>
      <c r="Z14" s="58">
        <f t="shared" si="6"/>
        <v>0</v>
      </c>
      <c r="AA14" s="121">
        <f>(AA6-AA7)*AA8</f>
        <v>0</v>
      </c>
      <c r="AB14" s="64">
        <f>SUM(D14:AA14)</f>
        <v>0</v>
      </c>
    </row>
    <row r="15" spans="1:28" ht="15.95" thickTop="1">
      <c r="A15" s="1"/>
      <c r="B15" s="1"/>
      <c r="C15" s="1"/>
      <c r="D15" s="4"/>
      <c r="E15" s="1"/>
      <c r="F15" s="1"/>
      <c r="G15" s="1"/>
      <c r="H15" s="1"/>
      <c r="I15" s="1"/>
      <c r="J15" s="1"/>
      <c r="K15" s="1"/>
      <c r="L15" s="1"/>
      <c r="M15" s="1"/>
      <c r="N15" s="1"/>
      <c r="O15" s="1"/>
      <c r="P15" s="1"/>
      <c r="Q15" s="1"/>
      <c r="R15" s="1"/>
      <c r="S15" s="1"/>
      <c r="T15" s="1"/>
      <c r="U15" s="1"/>
      <c r="V15" s="1"/>
      <c r="W15" s="1"/>
      <c r="X15" s="1"/>
      <c r="Y15" s="1"/>
      <c r="Z15" s="1"/>
      <c r="AA15" s="1"/>
      <c r="AB15" s="1"/>
    </row>
    <row r="16" spans="1:28" ht="14.45" thickBot="1">
      <c r="A16" s="11"/>
      <c r="B16" s="20"/>
      <c r="C16" s="7"/>
      <c r="D16" s="13"/>
      <c r="E16" s="239"/>
      <c r="F16" s="239"/>
      <c r="G16" s="239"/>
      <c r="H16" s="239"/>
      <c r="I16" s="239"/>
      <c r="J16" s="239"/>
      <c r="K16" s="239"/>
      <c r="L16" s="239"/>
      <c r="M16" s="239"/>
      <c r="N16" s="239"/>
      <c r="O16" s="239"/>
      <c r="P16" s="239"/>
      <c r="Q16" s="239"/>
      <c r="R16" s="239"/>
      <c r="S16" s="239"/>
      <c r="T16" s="239"/>
      <c r="U16" s="239"/>
      <c r="V16" s="239"/>
      <c r="W16" s="239"/>
      <c r="X16" s="239"/>
      <c r="Y16" s="239"/>
      <c r="Z16" s="239"/>
      <c r="AA16" s="19" t="s">
        <v>221</v>
      </c>
      <c r="AB16" s="240">
        <f>$AB$14</f>
        <v>0</v>
      </c>
    </row>
    <row r="17" spans="1:28" ht="14.45" thickTop="1">
      <c r="A17" s="241" t="s">
        <v>222</v>
      </c>
      <c r="B17" s="242"/>
      <c r="C17" s="243"/>
      <c r="D17" s="8"/>
      <c r="E17" s="8"/>
      <c r="F17" s="8"/>
      <c r="G17" s="8"/>
      <c r="H17" s="8"/>
      <c r="I17" s="8"/>
      <c r="J17" s="8"/>
      <c r="K17" s="8"/>
      <c r="L17" s="8"/>
      <c r="M17" s="8"/>
      <c r="N17" s="8"/>
      <c r="O17" s="8"/>
      <c r="P17" s="8"/>
      <c r="Q17" s="8"/>
      <c r="R17" s="8"/>
      <c r="S17" s="8"/>
      <c r="T17" s="8"/>
      <c r="U17" s="8"/>
      <c r="V17" s="8"/>
      <c r="W17" s="8"/>
      <c r="X17" s="8"/>
      <c r="Y17" s="8"/>
      <c r="Z17" s="8"/>
      <c r="AA17" s="8"/>
      <c r="AB17" s="8"/>
    </row>
    <row r="18" spans="1:28" ht="14.45" thickBot="1">
      <c r="A18" s="244" t="s">
        <v>223</v>
      </c>
      <c r="B18" s="245"/>
      <c r="C18" s="246"/>
      <c r="D18" s="8"/>
      <c r="E18" s="8"/>
      <c r="F18" s="8"/>
      <c r="G18" s="8"/>
      <c r="H18" s="8"/>
      <c r="I18" s="8"/>
      <c r="J18" s="8"/>
      <c r="K18" s="8"/>
      <c r="L18" s="8"/>
      <c r="M18" s="8"/>
      <c r="N18" s="8"/>
      <c r="O18" s="8"/>
      <c r="P18" s="8"/>
      <c r="Q18" s="8"/>
      <c r="R18" s="8"/>
      <c r="S18" s="8"/>
      <c r="T18" s="8"/>
      <c r="U18" s="8"/>
      <c r="V18" s="8"/>
      <c r="W18" s="8"/>
      <c r="X18" s="8"/>
      <c r="Y18" s="8"/>
      <c r="Z18" s="8"/>
      <c r="AA18" s="156" t="s">
        <v>224</v>
      </c>
      <c r="AB18" s="247">
        <f>AB8</f>
        <v>0</v>
      </c>
    </row>
    <row r="19" spans="1:28" ht="14.45" thickTop="1">
      <c r="A19" s="248" t="s">
        <v>225</v>
      </c>
      <c r="B19" s="249"/>
      <c r="C19" s="250"/>
      <c r="D19" s="8"/>
      <c r="E19" s="8"/>
      <c r="F19" s="8"/>
      <c r="G19" s="8"/>
      <c r="H19" s="8"/>
      <c r="I19" s="8"/>
      <c r="J19" s="8"/>
      <c r="K19" s="8"/>
      <c r="L19" s="8"/>
      <c r="M19" s="8"/>
      <c r="N19" s="8"/>
      <c r="O19" s="8"/>
      <c r="P19" s="8"/>
      <c r="Q19" s="8"/>
      <c r="R19" s="8"/>
      <c r="S19" s="8"/>
      <c r="T19" s="8"/>
      <c r="U19" s="8"/>
      <c r="V19" s="8"/>
      <c r="W19" s="8"/>
      <c r="X19" s="8"/>
      <c r="Y19" s="8"/>
      <c r="Z19" s="8"/>
      <c r="AA19" s="8"/>
      <c r="AB19" s="8"/>
    </row>
    <row r="22" spans="1:28" ht="14.1" customHeight="1">
      <c r="A22" s="160" t="s">
        <v>41</v>
      </c>
      <c r="B22" s="152" t="s">
        <v>42</v>
      </c>
      <c r="C22" s="219" t="s">
        <v>150</v>
      </c>
      <c r="D22" s="220"/>
      <c r="E22" s="220"/>
      <c r="F22" s="220"/>
      <c r="G22" s="220"/>
      <c r="H22" s="220"/>
      <c r="I22" s="220"/>
      <c r="J22" s="220"/>
      <c r="K22" s="220"/>
      <c r="L22" s="220"/>
      <c r="M22" s="220"/>
      <c r="N22" s="220"/>
      <c r="O22" s="221"/>
      <c r="P22" s="8"/>
      <c r="Q22" s="8"/>
      <c r="R22" s="8"/>
      <c r="S22" s="8"/>
      <c r="T22" s="8"/>
      <c r="U22" s="8"/>
      <c r="V22" s="8"/>
      <c r="W22" s="8"/>
      <c r="X22" s="8"/>
      <c r="Y22" s="8"/>
      <c r="Z22" s="8"/>
      <c r="AA22" s="8"/>
      <c r="AB22" s="8"/>
    </row>
    <row r="23" spans="1:28" ht="44.1" customHeight="1">
      <c r="A23" s="27">
        <v>1</v>
      </c>
      <c r="B23" s="36" t="s">
        <v>200</v>
      </c>
      <c r="C23" s="216" t="s">
        <v>226</v>
      </c>
      <c r="D23" s="217"/>
      <c r="E23" s="217"/>
      <c r="F23" s="217"/>
      <c r="G23" s="217"/>
      <c r="H23" s="217"/>
      <c r="I23" s="217"/>
      <c r="J23" s="217"/>
      <c r="K23" s="217"/>
      <c r="L23" s="217"/>
      <c r="M23" s="217"/>
      <c r="N23" s="217"/>
      <c r="O23" s="218"/>
      <c r="P23" s="8"/>
      <c r="Q23" s="8"/>
      <c r="R23" s="8"/>
      <c r="S23" s="8"/>
      <c r="T23" s="8"/>
      <c r="U23" s="8"/>
      <c r="V23" s="8"/>
      <c r="W23" s="8"/>
      <c r="X23" s="8"/>
      <c r="Y23" s="8"/>
      <c r="Z23" s="8"/>
      <c r="AA23" s="8"/>
      <c r="AB23" s="8"/>
    </row>
    <row r="24" spans="1:28" ht="99.6" customHeight="1">
      <c r="A24" s="27">
        <v>2</v>
      </c>
      <c r="B24" s="36" t="s">
        <v>201</v>
      </c>
      <c r="C24" s="216" t="s">
        <v>227</v>
      </c>
      <c r="D24" s="217"/>
      <c r="E24" s="217"/>
      <c r="F24" s="217"/>
      <c r="G24" s="217"/>
      <c r="H24" s="217"/>
      <c r="I24" s="217"/>
      <c r="J24" s="217"/>
      <c r="K24" s="217"/>
      <c r="L24" s="217"/>
      <c r="M24" s="217"/>
      <c r="N24" s="217"/>
      <c r="O24" s="218"/>
      <c r="P24" s="8"/>
      <c r="Q24" s="8"/>
      <c r="R24" s="8"/>
      <c r="S24" s="8"/>
      <c r="T24" s="8"/>
      <c r="U24" s="8"/>
      <c r="V24" s="8"/>
      <c r="W24" s="8"/>
      <c r="X24" s="8"/>
      <c r="Y24" s="8"/>
      <c r="Z24" s="8"/>
      <c r="AA24" s="8"/>
      <c r="AB24" s="8"/>
    </row>
    <row r="25" spans="1:28" ht="47.1" customHeight="1">
      <c r="A25" s="27">
        <v>3</v>
      </c>
      <c r="B25" s="36" t="s">
        <v>228</v>
      </c>
      <c r="C25" s="216" t="s">
        <v>229</v>
      </c>
      <c r="D25" s="217"/>
      <c r="E25" s="217"/>
      <c r="F25" s="217"/>
      <c r="G25" s="217"/>
      <c r="H25" s="217"/>
      <c r="I25" s="217"/>
      <c r="J25" s="217"/>
      <c r="K25" s="217"/>
      <c r="L25" s="217"/>
      <c r="M25" s="217"/>
      <c r="N25" s="217"/>
      <c r="O25" s="218"/>
      <c r="P25" s="8"/>
      <c r="Q25" s="8"/>
      <c r="R25" s="8"/>
      <c r="S25" s="8"/>
      <c r="T25" s="8"/>
      <c r="U25" s="8"/>
      <c r="V25" s="8"/>
      <c r="W25" s="8"/>
      <c r="X25" s="8"/>
      <c r="Y25" s="8"/>
      <c r="Z25" s="8"/>
      <c r="AA25" s="8"/>
      <c r="AB25" s="8"/>
    </row>
    <row r="26" spans="1:28" ht="57" customHeight="1">
      <c r="A26" s="27" t="s">
        <v>75</v>
      </c>
      <c r="B26" s="36" t="s">
        <v>230</v>
      </c>
      <c r="C26" s="213" t="s">
        <v>231</v>
      </c>
      <c r="D26" s="214"/>
      <c r="E26" s="214"/>
      <c r="F26" s="214"/>
      <c r="G26" s="214"/>
      <c r="H26" s="214"/>
      <c r="I26" s="214"/>
      <c r="J26" s="214"/>
      <c r="K26" s="214"/>
      <c r="L26" s="214"/>
      <c r="M26" s="214"/>
      <c r="N26" s="214"/>
      <c r="O26" s="215"/>
      <c r="P26" s="8"/>
      <c r="Q26" s="8"/>
      <c r="R26" s="8"/>
      <c r="S26" s="8"/>
      <c r="T26" s="8"/>
      <c r="U26" s="8"/>
      <c r="V26" s="8"/>
      <c r="W26" s="8"/>
      <c r="X26" s="8"/>
      <c r="Y26" s="8"/>
      <c r="Z26" s="8"/>
      <c r="AA26" s="8"/>
      <c r="AB26" s="8"/>
    </row>
    <row r="27" spans="1:28" ht="53.1" customHeight="1">
      <c r="A27" s="27" t="s">
        <v>76</v>
      </c>
      <c r="B27" s="36" t="s">
        <v>232</v>
      </c>
      <c r="C27" s="213" t="s">
        <v>233</v>
      </c>
      <c r="D27" s="214"/>
      <c r="E27" s="214"/>
      <c r="F27" s="214"/>
      <c r="G27" s="214"/>
      <c r="H27" s="214"/>
      <c r="I27" s="214"/>
      <c r="J27" s="214"/>
      <c r="K27" s="214"/>
      <c r="L27" s="214"/>
      <c r="M27" s="214"/>
      <c r="N27" s="214"/>
      <c r="O27" s="215"/>
      <c r="P27" s="8"/>
      <c r="Q27" s="8"/>
      <c r="R27" s="8"/>
      <c r="S27" s="8"/>
      <c r="T27" s="8"/>
      <c r="U27" s="8"/>
      <c r="V27" s="8"/>
      <c r="W27" s="8"/>
      <c r="X27" s="8"/>
      <c r="Y27" s="8"/>
      <c r="Z27" s="8"/>
      <c r="AA27" s="8"/>
      <c r="AB27" s="8"/>
    </row>
    <row r="28" spans="1:28" ht="86.1" customHeight="1">
      <c r="A28" s="27" t="s">
        <v>77</v>
      </c>
      <c r="B28" s="36" t="s">
        <v>234</v>
      </c>
      <c r="C28" s="213" t="s">
        <v>235</v>
      </c>
      <c r="D28" s="214"/>
      <c r="E28" s="214"/>
      <c r="F28" s="214"/>
      <c r="G28" s="214"/>
      <c r="H28" s="214"/>
      <c r="I28" s="214"/>
      <c r="J28" s="214"/>
      <c r="K28" s="214"/>
      <c r="L28" s="214"/>
      <c r="M28" s="214"/>
      <c r="N28" s="214"/>
      <c r="O28" s="215"/>
      <c r="P28" s="8"/>
      <c r="Q28" s="8"/>
      <c r="R28" s="8"/>
      <c r="S28" s="8"/>
      <c r="T28" s="8"/>
      <c r="U28" s="8"/>
      <c r="V28" s="8"/>
      <c r="W28" s="8"/>
      <c r="X28" s="8"/>
      <c r="Y28" s="8"/>
      <c r="Z28" s="8"/>
      <c r="AA28" s="8"/>
      <c r="AB28" s="8"/>
    </row>
    <row r="29" spans="1:28" ht="57" customHeight="1">
      <c r="A29" s="27" t="s">
        <v>78</v>
      </c>
      <c r="B29" s="36" t="s">
        <v>236</v>
      </c>
      <c r="C29" s="213" t="s">
        <v>237</v>
      </c>
      <c r="D29" s="214"/>
      <c r="E29" s="214"/>
      <c r="F29" s="214"/>
      <c r="G29" s="214"/>
      <c r="H29" s="214"/>
      <c r="I29" s="214"/>
      <c r="J29" s="214"/>
      <c r="K29" s="214"/>
      <c r="L29" s="214"/>
      <c r="M29" s="214"/>
      <c r="N29" s="214"/>
      <c r="O29" s="215"/>
      <c r="P29" s="8"/>
      <c r="Q29" s="8"/>
      <c r="R29" s="8"/>
      <c r="S29" s="8"/>
      <c r="T29" s="8"/>
      <c r="U29" s="8"/>
      <c r="V29" s="8"/>
      <c r="W29" s="8"/>
      <c r="X29" s="8"/>
      <c r="Y29" s="8"/>
      <c r="Z29" s="8"/>
      <c r="AA29" s="8"/>
      <c r="AB29" s="8"/>
    </row>
    <row r="30" spans="1:28" ht="102.6" customHeight="1">
      <c r="A30" s="27" t="s">
        <v>79</v>
      </c>
      <c r="B30" s="36" t="s">
        <v>238</v>
      </c>
      <c r="C30" s="213" t="s">
        <v>239</v>
      </c>
      <c r="D30" s="214"/>
      <c r="E30" s="214"/>
      <c r="F30" s="214"/>
      <c r="G30" s="214"/>
      <c r="H30" s="214"/>
      <c r="I30" s="214"/>
      <c r="J30" s="214"/>
      <c r="K30" s="214"/>
      <c r="L30" s="214"/>
      <c r="M30" s="214"/>
      <c r="N30" s="214"/>
      <c r="O30" s="215"/>
      <c r="P30" s="8"/>
      <c r="Q30" s="8"/>
      <c r="R30" s="8"/>
      <c r="S30" s="8"/>
      <c r="T30" s="8"/>
      <c r="U30" s="8"/>
      <c r="V30" s="8"/>
      <c r="W30" s="8"/>
      <c r="X30" s="8"/>
      <c r="Y30" s="8"/>
      <c r="Z30" s="8"/>
      <c r="AA30" s="8"/>
      <c r="AB30" s="8"/>
    </row>
  </sheetData>
  <mergeCells count="38">
    <mergeCell ref="C28:O28"/>
    <mergeCell ref="C29:O29"/>
    <mergeCell ref="C30:O30"/>
    <mergeCell ref="A19:C19"/>
    <mergeCell ref="A17:C17"/>
    <mergeCell ref="C25:O25"/>
    <mergeCell ref="C26:O26"/>
    <mergeCell ref="C27:O27"/>
    <mergeCell ref="C22:O22"/>
    <mergeCell ref="A18:C18"/>
    <mergeCell ref="C23:O23"/>
    <mergeCell ref="C24:O24"/>
    <mergeCell ref="O4:O5"/>
    <mergeCell ref="P4:P5"/>
    <mergeCell ref="Q4:Q5"/>
    <mergeCell ref="R4:R5"/>
    <mergeCell ref="S4:S5"/>
    <mergeCell ref="T4:T5"/>
    <mergeCell ref="U4:U5"/>
    <mergeCell ref="V4:V5"/>
    <mergeCell ref="W4:W5"/>
    <mergeCell ref="X4:X5"/>
    <mergeCell ref="A2:AB2"/>
    <mergeCell ref="AB4:AB5"/>
    <mergeCell ref="D4:D5"/>
    <mergeCell ref="E4:E5"/>
    <mergeCell ref="F4:F5"/>
    <mergeCell ref="G4:G5"/>
    <mergeCell ref="H4:H5"/>
    <mergeCell ref="I4:I5"/>
    <mergeCell ref="J4:J5"/>
    <mergeCell ref="K4:K5"/>
    <mergeCell ref="L4:L5"/>
    <mergeCell ref="M4:M5"/>
    <mergeCell ref="N4:N5"/>
    <mergeCell ref="Y4:Y5"/>
    <mergeCell ref="Z4:Z5"/>
    <mergeCell ref="AA4:AA5"/>
  </mergeCells>
  <conditionalFormatting sqref="D11:AA11">
    <cfRule type="expression" dxfId="1" priority="2">
      <formula>$D$10=TRUE</formula>
    </cfRule>
  </conditionalFormatting>
  <conditionalFormatting sqref="D13:AA13">
    <cfRule type="expression" dxfId="0" priority="1">
      <formula>$D$12=TRUE</formula>
    </cfRule>
  </conditionalFormatting>
  <pageMargins left="0.7" right="0.7" top="0.75" bottom="0.75" header="0.3" footer="0.3"/>
  <pageSetup orientation="portrait" r:id="rId1"/>
  <picture r:id="rId2"/>
  <extLst>
    <ext xmlns:x14="http://schemas.microsoft.com/office/spreadsheetml/2009/9/main" uri="{CCE6A557-97BC-4b89-ADB6-D9C93CAAB3DF}">
      <x14:dataValidations xmlns:xm="http://schemas.microsoft.com/office/excel/2006/main" count="1">
        <x14:dataValidation type="list" allowBlank="1" showInputMessage="1" showErrorMessage="1" xr:uid="{8F8E09E8-9E5A-495C-B49A-ACE1A4A180E8}">
          <x14:formula1>
            <xm:f>Overview!$O$4:$O$5</xm:f>
          </x14:formula1>
          <xm:sqref>D10 D12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31B4C-5E61-41B5-AF46-01F714659DCF}">
  <sheetPr>
    <tabColor theme="0" tint="-0.14999847407452621"/>
  </sheetPr>
  <dimension ref="A1:AB51"/>
  <sheetViews>
    <sheetView zoomScaleNormal="100" workbookViewId="0"/>
  </sheetViews>
  <sheetFormatPr defaultColWidth="8.7109375" defaultRowHeight="14.1"/>
  <cols>
    <col min="1" max="1" width="8.7109375" style="8"/>
    <col min="2" max="2" width="57.140625" style="8" customWidth="1"/>
    <col min="3" max="3" width="8.5703125" style="8" customWidth="1"/>
    <col min="4" max="27" width="10.5703125" style="8" customWidth="1"/>
    <col min="28" max="28" width="21.5703125" style="8" customWidth="1"/>
    <col min="29" max="16384" width="8.7109375" style="8"/>
  </cols>
  <sheetData>
    <row r="1" spans="1:28" ht="15.6">
      <c r="A1" s="1"/>
      <c r="B1" s="1"/>
      <c r="C1" s="1"/>
      <c r="D1" s="1"/>
      <c r="E1" s="1"/>
      <c r="F1" s="1"/>
      <c r="G1" s="1"/>
      <c r="H1" s="1"/>
      <c r="I1" s="1"/>
      <c r="J1" s="1"/>
      <c r="K1" s="1"/>
      <c r="L1" s="1"/>
      <c r="M1" s="1"/>
      <c r="N1" s="1"/>
      <c r="O1" s="1"/>
      <c r="P1" s="1"/>
      <c r="Q1" s="1"/>
      <c r="R1" s="1"/>
      <c r="S1" s="1"/>
      <c r="T1" s="1"/>
      <c r="U1" s="1"/>
      <c r="V1" s="1"/>
      <c r="W1" s="1"/>
      <c r="X1" s="1"/>
      <c r="Y1" s="1"/>
      <c r="Z1" s="1"/>
      <c r="AA1" s="1"/>
    </row>
    <row r="2" spans="1:28" ht="15.6">
      <c r="A2" s="196" t="s">
        <v>240</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row>
    <row r="3" spans="1:28">
      <c r="B3" s="3"/>
      <c r="C3" s="3"/>
      <c r="D3" s="3"/>
      <c r="E3" s="3"/>
      <c r="F3" s="3"/>
      <c r="G3" s="3"/>
      <c r="H3" s="3"/>
      <c r="I3" s="3"/>
      <c r="J3" s="3"/>
      <c r="K3" s="3"/>
      <c r="L3" s="3"/>
      <c r="M3" s="3"/>
      <c r="N3" s="3"/>
      <c r="O3" s="3"/>
      <c r="P3" s="3"/>
      <c r="Q3" s="3"/>
      <c r="R3" s="3"/>
      <c r="S3" s="3"/>
      <c r="T3" s="3"/>
      <c r="U3" s="3"/>
      <c r="V3" s="3"/>
      <c r="W3" s="3"/>
      <c r="X3" s="3"/>
      <c r="Y3" s="3"/>
      <c r="Z3" s="3"/>
      <c r="AA3" s="3"/>
      <c r="AB3" s="3"/>
    </row>
    <row r="4" spans="1:28">
      <c r="A4" s="42" t="s">
        <v>41</v>
      </c>
      <c r="B4" s="43" t="s">
        <v>42</v>
      </c>
      <c r="C4" s="42" t="s">
        <v>45</v>
      </c>
      <c r="D4" s="231">
        <v>45658</v>
      </c>
      <c r="E4" s="231">
        <f t="shared" ref="E4:AA4" si="0">DATE(YEAR(D4), MONTH(D4)+1, DAY(D4))</f>
        <v>45689</v>
      </c>
      <c r="F4" s="231">
        <f t="shared" si="0"/>
        <v>45717</v>
      </c>
      <c r="G4" s="231">
        <f t="shared" si="0"/>
        <v>45748</v>
      </c>
      <c r="H4" s="231">
        <f t="shared" si="0"/>
        <v>45778</v>
      </c>
      <c r="I4" s="231">
        <f t="shared" si="0"/>
        <v>45809</v>
      </c>
      <c r="J4" s="231">
        <f t="shared" si="0"/>
        <v>45839</v>
      </c>
      <c r="K4" s="231">
        <f t="shared" si="0"/>
        <v>45870</v>
      </c>
      <c r="L4" s="231">
        <f t="shared" si="0"/>
        <v>45901</v>
      </c>
      <c r="M4" s="231">
        <f t="shared" si="0"/>
        <v>45931</v>
      </c>
      <c r="N4" s="231">
        <f t="shared" si="0"/>
        <v>45962</v>
      </c>
      <c r="O4" s="231">
        <f t="shared" si="0"/>
        <v>45992</v>
      </c>
      <c r="P4" s="231">
        <f t="shared" si="0"/>
        <v>46023</v>
      </c>
      <c r="Q4" s="231">
        <f t="shared" si="0"/>
        <v>46054</v>
      </c>
      <c r="R4" s="231">
        <f t="shared" si="0"/>
        <v>46082</v>
      </c>
      <c r="S4" s="231">
        <f t="shared" si="0"/>
        <v>46113</v>
      </c>
      <c r="T4" s="231">
        <f t="shared" si="0"/>
        <v>46143</v>
      </c>
      <c r="U4" s="231">
        <f t="shared" si="0"/>
        <v>46174</v>
      </c>
      <c r="V4" s="231">
        <f t="shared" si="0"/>
        <v>46204</v>
      </c>
      <c r="W4" s="231">
        <f t="shared" si="0"/>
        <v>46235</v>
      </c>
      <c r="X4" s="231">
        <f t="shared" si="0"/>
        <v>46266</v>
      </c>
      <c r="Y4" s="231">
        <f t="shared" si="0"/>
        <v>46296</v>
      </c>
      <c r="Z4" s="231">
        <f t="shared" si="0"/>
        <v>46327</v>
      </c>
      <c r="AA4" s="231">
        <f t="shared" si="0"/>
        <v>46357</v>
      </c>
      <c r="AB4" s="212" t="s">
        <v>209</v>
      </c>
    </row>
    <row r="5" spans="1:28">
      <c r="A5" s="44"/>
      <c r="B5" s="45" t="s">
        <v>241</v>
      </c>
      <c r="C5" s="55"/>
      <c r="D5" s="232"/>
      <c r="E5" s="232"/>
      <c r="F5" s="232"/>
      <c r="G5" s="232"/>
      <c r="H5" s="232"/>
      <c r="I5" s="232"/>
      <c r="J5" s="232"/>
      <c r="K5" s="232"/>
      <c r="L5" s="232"/>
      <c r="M5" s="232"/>
      <c r="N5" s="232"/>
      <c r="O5" s="232"/>
      <c r="P5" s="232"/>
      <c r="Q5" s="232"/>
      <c r="R5" s="232"/>
      <c r="S5" s="232"/>
      <c r="T5" s="232"/>
      <c r="U5" s="232"/>
      <c r="V5" s="232"/>
      <c r="W5" s="232"/>
      <c r="X5" s="232"/>
      <c r="Y5" s="232"/>
      <c r="Z5" s="232"/>
      <c r="AA5" s="232"/>
      <c r="AB5" s="212"/>
    </row>
    <row r="6" spans="1:28">
      <c r="A6" s="46">
        <v>1</v>
      </c>
      <c r="B6" s="47" t="s">
        <v>242</v>
      </c>
      <c r="C6" s="44" t="s">
        <v>95</v>
      </c>
      <c r="D6" s="167"/>
      <c r="E6" s="168"/>
      <c r="F6" s="168"/>
      <c r="G6" s="168"/>
      <c r="H6" s="168"/>
      <c r="I6" s="168"/>
      <c r="J6" s="168"/>
      <c r="K6" s="168"/>
      <c r="L6" s="168"/>
      <c r="M6" s="168"/>
      <c r="N6" s="168"/>
      <c r="O6" s="168"/>
      <c r="P6" s="168"/>
      <c r="Q6" s="168"/>
      <c r="R6" s="168"/>
      <c r="S6" s="168"/>
      <c r="T6" s="168"/>
      <c r="U6" s="168"/>
      <c r="V6" s="168"/>
      <c r="W6" s="168"/>
      <c r="X6" s="168"/>
      <c r="Y6" s="168"/>
      <c r="Z6" s="168"/>
      <c r="AA6" s="169"/>
      <c r="AB6" s="68">
        <f>SUM(D6:AA6)</f>
        <v>0</v>
      </c>
    </row>
    <row r="7" spans="1:28">
      <c r="A7" s="48">
        <v>2</v>
      </c>
      <c r="B7" s="47" t="s">
        <v>243</v>
      </c>
      <c r="C7" s="44" t="s">
        <v>95</v>
      </c>
      <c r="D7" s="167"/>
      <c r="E7" s="168"/>
      <c r="F7" s="168"/>
      <c r="G7" s="168"/>
      <c r="H7" s="168"/>
      <c r="I7" s="168"/>
      <c r="J7" s="168"/>
      <c r="K7" s="168"/>
      <c r="L7" s="168"/>
      <c r="M7" s="168"/>
      <c r="N7" s="168"/>
      <c r="O7" s="168"/>
      <c r="P7" s="168"/>
      <c r="Q7" s="168"/>
      <c r="R7" s="168"/>
      <c r="S7" s="168"/>
      <c r="T7" s="168"/>
      <c r="U7" s="168"/>
      <c r="V7" s="168"/>
      <c r="W7" s="168"/>
      <c r="X7" s="168"/>
      <c r="Y7" s="168"/>
      <c r="Z7" s="168"/>
      <c r="AA7" s="169"/>
      <c r="AB7" s="68">
        <f t="shared" ref="AB7:AB15" si="1">SUM(D7:AA7)</f>
        <v>0</v>
      </c>
    </row>
    <row r="8" spans="1:28">
      <c r="A8" s="48">
        <v>3</v>
      </c>
      <c r="B8" s="47" t="s">
        <v>244</v>
      </c>
      <c r="C8" s="44" t="s">
        <v>95</v>
      </c>
      <c r="D8" s="167"/>
      <c r="E8" s="168"/>
      <c r="F8" s="168"/>
      <c r="G8" s="168"/>
      <c r="H8" s="168"/>
      <c r="I8" s="168"/>
      <c r="J8" s="168"/>
      <c r="K8" s="168"/>
      <c r="L8" s="168"/>
      <c r="M8" s="168"/>
      <c r="N8" s="168"/>
      <c r="O8" s="168"/>
      <c r="P8" s="168"/>
      <c r="Q8" s="168"/>
      <c r="R8" s="168"/>
      <c r="S8" s="168"/>
      <c r="T8" s="168"/>
      <c r="U8" s="168"/>
      <c r="V8" s="168"/>
      <c r="W8" s="168"/>
      <c r="X8" s="168"/>
      <c r="Y8" s="168"/>
      <c r="Z8" s="168"/>
      <c r="AA8" s="169"/>
      <c r="AB8" s="68">
        <f t="shared" si="1"/>
        <v>0</v>
      </c>
    </row>
    <row r="9" spans="1:28">
      <c r="A9" s="48">
        <v>4</v>
      </c>
      <c r="B9" s="47" t="s">
        <v>245</v>
      </c>
      <c r="C9" s="44" t="s">
        <v>95</v>
      </c>
      <c r="D9" s="167"/>
      <c r="E9" s="168"/>
      <c r="F9" s="168"/>
      <c r="G9" s="168"/>
      <c r="H9" s="168"/>
      <c r="I9" s="168"/>
      <c r="J9" s="168"/>
      <c r="K9" s="168"/>
      <c r="L9" s="168"/>
      <c r="M9" s="168"/>
      <c r="N9" s="168"/>
      <c r="O9" s="168"/>
      <c r="P9" s="168"/>
      <c r="Q9" s="168"/>
      <c r="R9" s="168"/>
      <c r="S9" s="168"/>
      <c r="T9" s="168"/>
      <c r="U9" s="168"/>
      <c r="V9" s="168"/>
      <c r="W9" s="168"/>
      <c r="X9" s="168"/>
      <c r="Y9" s="168"/>
      <c r="Z9" s="168"/>
      <c r="AA9" s="169"/>
      <c r="AB9" s="68">
        <f t="shared" si="1"/>
        <v>0</v>
      </c>
    </row>
    <row r="10" spans="1:28">
      <c r="A10" s="48">
        <v>5</v>
      </c>
      <c r="B10" s="47" t="s">
        <v>246</v>
      </c>
      <c r="C10" s="44" t="s">
        <v>95</v>
      </c>
      <c r="D10" s="167"/>
      <c r="E10" s="168"/>
      <c r="F10" s="168"/>
      <c r="G10" s="168"/>
      <c r="H10" s="168"/>
      <c r="I10" s="168"/>
      <c r="J10" s="168"/>
      <c r="K10" s="168"/>
      <c r="L10" s="168"/>
      <c r="M10" s="168"/>
      <c r="N10" s="168"/>
      <c r="O10" s="168"/>
      <c r="P10" s="168"/>
      <c r="Q10" s="168"/>
      <c r="R10" s="168"/>
      <c r="S10" s="168"/>
      <c r="T10" s="168"/>
      <c r="U10" s="168"/>
      <c r="V10" s="168"/>
      <c r="W10" s="168"/>
      <c r="X10" s="168"/>
      <c r="Y10" s="168"/>
      <c r="Z10" s="168"/>
      <c r="AA10" s="169"/>
      <c r="AB10" s="68">
        <f t="shared" si="1"/>
        <v>0</v>
      </c>
    </row>
    <row r="11" spans="1:28">
      <c r="A11" s="48">
        <v>6</v>
      </c>
      <c r="B11" s="47" t="s">
        <v>247</v>
      </c>
      <c r="C11" s="44" t="s">
        <v>95</v>
      </c>
      <c r="D11" s="167"/>
      <c r="E11" s="168"/>
      <c r="F11" s="168"/>
      <c r="G11" s="168"/>
      <c r="H11" s="168"/>
      <c r="I11" s="168"/>
      <c r="J11" s="168"/>
      <c r="K11" s="168"/>
      <c r="L11" s="168"/>
      <c r="M11" s="168"/>
      <c r="N11" s="168"/>
      <c r="O11" s="168"/>
      <c r="P11" s="168"/>
      <c r="Q11" s="168"/>
      <c r="R11" s="168"/>
      <c r="S11" s="168"/>
      <c r="T11" s="168"/>
      <c r="U11" s="168"/>
      <c r="V11" s="168"/>
      <c r="W11" s="168"/>
      <c r="X11" s="168"/>
      <c r="Y11" s="168"/>
      <c r="Z11" s="168"/>
      <c r="AA11" s="169"/>
      <c r="AB11" s="68">
        <f>SUM(D11:AA11)</f>
        <v>0</v>
      </c>
    </row>
    <row r="12" spans="1:28">
      <c r="A12" s="49">
        <v>7</v>
      </c>
      <c r="B12" s="47" t="s">
        <v>248</v>
      </c>
      <c r="C12" s="44" t="s">
        <v>95</v>
      </c>
      <c r="D12" s="167"/>
      <c r="E12" s="168"/>
      <c r="F12" s="168"/>
      <c r="G12" s="168"/>
      <c r="H12" s="168"/>
      <c r="I12" s="168"/>
      <c r="J12" s="168"/>
      <c r="K12" s="168"/>
      <c r="L12" s="168"/>
      <c r="M12" s="168"/>
      <c r="N12" s="168"/>
      <c r="O12" s="168"/>
      <c r="P12" s="168"/>
      <c r="Q12" s="168"/>
      <c r="R12" s="168"/>
      <c r="S12" s="168"/>
      <c r="T12" s="168"/>
      <c r="U12" s="168"/>
      <c r="V12" s="168"/>
      <c r="W12" s="168"/>
      <c r="X12" s="168"/>
      <c r="Y12" s="168"/>
      <c r="Z12" s="168"/>
      <c r="AA12" s="169"/>
      <c r="AB12" s="68">
        <f>SUM(D12:AA12)</f>
        <v>0</v>
      </c>
    </row>
    <row r="13" spans="1:28">
      <c r="A13" s="49">
        <v>8</v>
      </c>
      <c r="B13" s="47" t="s">
        <v>249</v>
      </c>
      <c r="C13" s="44" t="s">
        <v>95</v>
      </c>
      <c r="D13" s="167"/>
      <c r="E13" s="168"/>
      <c r="F13" s="168"/>
      <c r="G13" s="168"/>
      <c r="H13" s="168"/>
      <c r="I13" s="168"/>
      <c r="J13" s="168"/>
      <c r="K13" s="168"/>
      <c r="L13" s="168"/>
      <c r="M13" s="168"/>
      <c r="N13" s="168"/>
      <c r="O13" s="168"/>
      <c r="P13" s="168"/>
      <c r="Q13" s="168"/>
      <c r="R13" s="168"/>
      <c r="S13" s="168"/>
      <c r="T13" s="168"/>
      <c r="U13" s="168"/>
      <c r="V13" s="168"/>
      <c r="W13" s="168"/>
      <c r="X13" s="168"/>
      <c r="Y13" s="168"/>
      <c r="Z13" s="168"/>
      <c r="AA13" s="169"/>
      <c r="AB13" s="68">
        <f t="shared" si="1"/>
        <v>0</v>
      </c>
    </row>
    <row r="14" spans="1:28">
      <c r="A14" s="49">
        <v>9</v>
      </c>
      <c r="B14" s="47" t="s">
        <v>250</v>
      </c>
      <c r="C14" s="44" t="s">
        <v>95</v>
      </c>
      <c r="D14" s="167"/>
      <c r="E14" s="168"/>
      <c r="F14" s="168"/>
      <c r="G14" s="168"/>
      <c r="H14" s="168"/>
      <c r="I14" s="168"/>
      <c r="J14" s="168"/>
      <c r="K14" s="168"/>
      <c r="L14" s="168"/>
      <c r="M14" s="168"/>
      <c r="N14" s="168"/>
      <c r="O14" s="168"/>
      <c r="P14" s="168"/>
      <c r="Q14" s="168"/>
      <c r="R14" s="168"/>
      <c r="S14" s="168"/>
      <c r="T14" s="168"/>
      <c r="U14" s="168"/>
      <c r="V14" s="168"/>
      <c r="W14" s="168"/>
      <c r="X14" s="168"/>
      <c r="Y14" s="168"/>
      <c r="Z14" s="168"/>
      <c r="AA14" s="169"/>
      <c r="AB14" s="68">
        <f t="shared" si="1"/>
        <v>0</v>
      </c>
    </row>
    <row r="15" spans="1:28">
      <c r="A15" s="49">
        <v>10</v>
      </c>
      <c r="B15" s="47" t="s">
        <v>251</v>
      </c>
      <c r="C15" s="44" t="s">
        <v>95</v>
      </c>
      <c r="D15" s="167"/>
      <c r="E15" s="168"/>
      <c r="F15" s="168"/>
      <c r="G15" s="168"/>
      <c r="H15" s="168"/>
      <c r="I15" s="168"/>
      <c r="J15" s="168"/>
      <c r="K15" s="168"/>
      <c r="L15" s="168"/>
      <c r="M15" s="168"/>
      <c r="N15" s="168"/>
      <c r="O15" s="168"/>
      <c r="P15" s="168"/>
      <c r="Q15" s="168"/>
      <c r="R15" s="168"/>
      <c r="S15" s="168"/>
      <c r="T15" s="168"/>
      <c r="U15" s="168"/>
      <c r="V15" s="168"/>
      <c r="W15" s="168"/>
      <c r="X15" s="168"/>
      <c r="Y15" s="168"/>
      <c r="Z15" s="168"/>
      <c r="AA15" s="169"/>
      <c r="AB15" s="68">
        <f t="shared" si="1"/>
        <v>0</v>
      </c>
    </row>
    <row r="16" spans="1:28">
      <c r="A16" s="50">
        <v>11</v>
      </c>
      <c r="B16" s="47" t="s">
        <v>252</v>
      </c>
      <c r="C16" s="44" t="s">
        <v>95</v>
      </c>
      <c r="D16" s="40">
        <f>D17*D18</f>
        <v>0</v>
      </c>
      <c r="E16" s="39">
        <f t="shared" ref="E16:AA16" si="2">E17*E18</f>
        <v>0</v>
      </c>
      <c r="F16" s="39">
        <f t="shared" si="2"/>
        <v>0</v>
      </c>
      <c r="G16" s="39">
        <f t="shared" si="2"/>
        <v>0</v>
      </c>
      <c r="H16" s="39">
        <f t="shared" si="2"/>
        <v>0</v>
      </c>
      <c r="I16" s="39">
        <f t="shared" si="2"/>
        <v>0</v>
      </c>
      <c r="J16" s="39">
        <f t="shared" si="2"/>
        <v>0</v>
      </c>
      <c r="K16" s="39">
        <f t="shared" si="2"/>
        <v>0</v>
      </c>
      <c r="L16" s="39">
        <f t="shared" si="2"/>
        <v>0</v>
      </c>
      <c r="M16" s="39">
        <f t="shared" si="2"/>
        <v>0</v>
      </c>
      <c r="N16" s="39">
        <f t="shared" si="2"/>
        <v>0</v>
      </c>
      <c r="O16" s="39">
        <f t="shared" si="2"/>
        <v>0</v>
      </c>
      <c r="P16" s="39">
        <f t="shared" si="2"/>
        <v>0</v>
      </c>
      <c r="Q16" s="39">
        <f t="shared" si="2"/>
        <v>0</v>
      </c>
      <c r="R16" s="39">
        <f t="shared" si="2"/>
        <v>0</v>
      </c>
      <c r="S16" s="39">
        <f t="shared" si="2"/>
        <v>0</v>
      </c>
      <c r="T16" s="39">
        <f t="shared" si="2"/>
        <v>0</v>
      </c>
      <c r="U16" s="39">
        <f t="shared" si="2"/>
        <v>0</v>
      </c>
      <c r="V16" s="39">
        <f t="shared" si="2"/>
        <v>0</v>
      </c>
      <c r="W16" s="39">
        <f t="shared" si="2"/>
        <v>0</v>
      </c>
      <c r="X16" s="39">
        <f t="shared" si="2"/>
        <v>0</v>
      </c>
      <c r="Y16" s="39">
        <f t="shared" si="2"/>
        <v>0</v>
      </c>
      <c r="Z16" s="39">
        <f t="shared" si="2"/>
        <v>0</v>
      </c>
      <c r="AA16" s="59">
        <f t="shared" si="2"/>
        <v>0</v>
      </c>
      <c r="AB16" s="68">
        <f>SUM(D16:AA16)</f>
        <v>0</v>
      </c>
    </row>
    <row r="17" spans="1:28">
      <c r="A17" s="51" t="s">
        <v>253</v>
      </c>
      <c r="B17" s="47" t="s">
        <v>254</v>
      </c>
      <c r="C17" s="44" t="s">
        <v>95</v>
      </c>
      <c r="D17" s="167"/>
      <c r="E17" s="168"/>
      <c r="F17" s="168"/>
      <c r="G17" s="168"/>
      <c r="H17" s="168"/>
      <c r="I17" s="168"/>
      <c r="J17" s="168"/>
      <c r="K17" s="168"/>
      <c r="L17" s="168"/>
      <c r="M17" s="168"/>
      <c r="N17" s="168"/>
      <c r="O17" s="168"/>
      <c r="P17" s="168"/>
      <c r="Q17" s="168"/>
      <c r="R17" s="168"/>
      <c r="S17" s="168"/>
      <c r="T17" s="168"/>
      <c r="U17" s="168"/>
      <c r="V17" s="168"/>
      <c r="W17" s="168"/>
      <c r="X17" s="168"/>
      <c r="Y17" s="168"/>
      <c r="Z17" s="168"/>
      <c r="AA17" s="169"/>
      <c r="AB17" s="63"/>
    </row>
    <row r="18" spans="1:28">
      <c r="A18" s="51" t="s">
        <v>255</v>
      </c>
      <c r="B18" s="47" t="s">
        <v>256</v>
      </c>
      <c r="C18" s="44" t="s">
        <v>102</v>
      </c>
      <c r="D18" s="170"/>
      <c r="E18" s="171"/>
      <c r="F18" s="171"/>
      <c r="G18" s="171"/>
      <c r="H18" s="171"/>
      <c r="I18" s="171"/>
      <c r="J18" s="171"/>
      <c r="K18" s="171"/>
      <c r="L18" s="171"/>
      <c r="M18" s="171"/>
      <c r="N18" s="171"/>
      <c r="O18" s="171"/>
      <c r="P18" s="171"/>
      <c r="Q18" s="171"/>
      <c r="R18" s="171"/>
      <c r="S18" s="171"/>
      <c r="T18" s="171"/>
      <c r="U18" s="171"/>
      <c r="V18" s="171"/>
      <c r="W18" s="171"/>
      <c r="X18" s="171"/>
      <c r="Y18" s="171"/>
      <c r="Z18" s="171"/>
      <c r="AA18" s="172"/>
      <c r="AB18" s="63"/>
    </row>
    <row r="19" spans="1:28">
      <c r="A19" s="49">
        <v>12</v>
      </c>
      <c r="B19" s="47" t="s">
        <v>257</v>
      </c>
      <c r="C19" s="44" t="s">
        <v>95</v>
      </c>
      <c r="D19" s="167"/>
      <c r="E19" s="168"/>
      <c r="F19" s="168"/>
      <c r="G19" s="168"/>
      <c r="H19" s="168"/>
      <c r="I19" s="168"/>
      <c r="J19" s="168"/>
      <c r="K19" s="168"/>
      <c r="L19" s="168"/>
      <c r="M19" s="168"/>
      <c r="N19" s="168"/>
      <c r="O19" s="168"/>
      <c r="P19" s="168"/>
      <c r="Q19" s="168"/>
      <c r="R19" s="168"/>
      <c r="S19" s="168"/>
      <c r="T19" s="168"/>
      <c r="U19" s="168"/>
      <c r="V19" s="168"/>
      <c r="W19" s="168"/>
      <c r="X19" s="168"/>
      <c r="Y19" s="168"/>
      <c r="Z19" s="168"/>
      <c r="AA19" s="169"/>
      <c r="AB19" s="68">
        <f>SUM(D19:AA19)</f>
        <v>0</v>
      </c>
    </row>
    <row r="20" spans="1:28">
      <c r="A20" s="49">
        <v>13</v>
      </c>
      <c r="B20" s="47" t="s">
        <v>258</v>
      </c>
      <c r="C20" s="44" t="s">
        <v>95</v>
      </c>
      <c r="D20" s="41">
        <f>D21*D22</f>
        <v>0</v>
      </c>
      <c r="E20" s="41">
        <f t="shared" ref="E20:Z20" si="3">E21*E22</f>
        <v>0</v>
      </c>
      <c r="F20" s="41">
        <f t="shared" si="3"/>
        <v>0</v>
      </c>
      <c r="G20" s="41">
        <f t="shared" si="3"/>
        <v>0</v>
      </c>
      <c r="H20" s="41">
        <f t="shared" si="3"/>
        <v>0</v>
      </c>
      <c r="I20" s="41">
        <f t="shared" si="3"/>
        <v>0</v>
      </c>
      <c r="J20" s="41">
        <f t="shared" si="3"/>
        <v>0</v>
      </c>
      <c r="K20" s="41">
        <f t="shared" si="3"/>
        <v>0</v>
      </c>
      <c r="L20" s="41">
        <f t="shared" si="3"/>
        <v>0</v>
      </c>
      <c r="M20" s="41">
        <f t="shared" si="3"/>
        <v>0</v>
      </c>
      <c r="N20" s="41">
        <f t="shared" si="3"/>
        <v>0</v>
      </c>
      <c r="O20" s="41">
        <f t="shared" si="3"/>
        <v>0</v>
      </c>
      <c r="P20" s="41">
        <f t="shared" si="3"/>
        <v>0</v>
      </c>
      <c r="Q20" s="41">
        <f t="shared" si="3"/>
        <v>0</v>
      </c>
      <c r="R20" s="41">
        <f t="shared" si="3"/>
        <v>0</v>
      </c>
      <c r="S20" s="41">
        <f t="shared" si="3"/>
        <v>0</v>
      </c>
      <c r="T20" s="41">
        <f t="shared" si="3"/>
        <v>0</v>
      </c>
      <c r="U20" s="41">
        <f t="shared" si="3"/>
        <v>0</v>
      </c>
      <c r="V20" s="41">
        <f t="shared" si="3"/>
        <v>0</v>
      </c>
      <c r="W20" s="41">
        <f t="shared" si="3"/>
        <v>0</v>
      </c>
      <c r="X20" s="41">
        <f t="shared" si="3"/>
        <v>0</v>
      </c>
      <c r="Y20" s="41">
        <f t="shared" si="3"/>
        <v>0</v>
      </c>
      <c r="Z20" s="41">
        <f t="shared" si="3"/>
        <v>0</v>
      </c>
      <c r="AA20" s="41">
        <f>AA21*AA22</f>
        <v>0</v>
      </c>
      <c r="AB20" s="68">
        <f>SUM(D20:AA20)</f>
        <v>0</v>
      </c>
    </row>
    <row r="21" spans="1:28">
      <c r="A21" s="49" t="s">
        <v>259</v>
      </c>
      <c r="B21" s="47" t="s">
        <v>260</v>
      </c>
      <c r="C21" s="44" t="s">
        <v>48</v>
      </c>
      <c r="D21" s="41">
        <v>1</v>
      </c>
      <c r="E21" s="38">
        <v>1</v>
      </c>
      <c r="F21" s="38">
        <v>1</v>
      </c>
      <c r="G21" s="38">
        <v>1</v>
      </c>
      <c r="H21" s="38">
        <v>1</v>
      </c>
      <c r="I21" s="38">
        <v>1</v>
      </c>
      <c r="J21" s="38">
        <v>1</v>
      </c>
      <c r="K21" s="38">
        <v>1</v>
      </c>
      <c r="L21" s="38">
        <v>1</v>
      </c>
      <c r="M21" s="38">
        <v>1</v>
      </c>
      <c r="N21" s="38">
        <v>1</v>
      </c>
      <c r="O21" s="38">
        <v>1</v>
      </c>
      <c r="P21" s="38">
        <v>1</v>
      </c>
      <c r="Q21" s="38">
        <v>1</v>
      </c>
      <c r="R21" s="38">
        <v>1</v>
      </c>
      <c r="S21" s="38">
        <v>1</v>
      </c>
      <c r="T21" s="38">
        <v>1</v>
      </c>
      <c r="U21" s="38">
        <v>1</v>
      </c>
      <c r="V21" s="38">
        <v>1</v>
      </c>
      <c r="W21" s="38">
        <v>1</v>
      </c>
      <c r="X21" s="38">
        <v>1</v>
      </c>
      <c r="Y21" s="38">
        <v>1</v>
      </c>
      <c r="Z21" s="38">
        <v>1</v>
      </c>
      <c r="AA21" s="60">
        <v>1</v>
      </c>
      <c r="AB21" s="63"/>
    </row>
    <row r="22" spans="1:28">
      <c r="A22" s="49" t="s">
        <v>261</v>
      </c>
      <c r="B22" s="47" t="s">
        <v>262</v>
      </c>
      <c r="C22" s="44" t="s">
        <v>199</v>
      </c>
      <c r="D22" s="150">
        <f>'Energy Revenue Data'!D8</f>
        <v>0</v>
      </c>
      <c r="E22" s="150">
        <f>'Energy Revenue Data'!E8</f>
        <v>0</v>
      </c>
      <c r="F22" s="150">
        <f>'Energy Revenue Data'!F8</f>
        <v>0</v>
      </c>
      <c r="G22" s="150">
        <f>'Energy Revenue Data'!G8</f>
        <v>0</v>
      </c>
      <c r="H22" s="150">
        <f>'Energy Revenue Data'!H8</f>
        <v>0</v>
      </c>
      <c r="I22" s="150">
        <f>'Energy Revenue Data'!I8</f>
        <v>0</v>
      </c>
      <c r="J22" s="150">
        <f>'Energy Revenue Data'!J8</f>
        <v>0</v>
      </c>
      <c r="K22" s="150">
        <f>'Energy Revenue Data'!K8</f>
        <v>0</v>
      </c>
      <c r="L22" s="150">
        <f>'Energy Revenue Data'!L8</f>
        <v>0</v>
      </c>
      <c r="M22" s="150">
        <f>'Energy Revenue Data'!M8</f>
        <v>0</v>
      </c>
      <c r="N22" s="150">
        <f>'Energy Revenue Data'!N8</f>
        <v>0</v>
      </c>
      <c r="O22" s="150">
        <f>'Energy Revenue Data'!O8</f>
        <v>0</v>
      </c>
      <c r="P22" s="150">
        <f>'Energy Revenue Data'!P8</f>
        <v>0</v>
      </c>
      <c r="Q22" s="150">
        <f>'Energy Revenue Data'!Q8</f>
        <v>0</v>
      </c>
      <c r="R22" s="150">
        <f>'Energy Revenue Data'!R8</f>
        <v>0</v>
      </c>
      <c r="S22" s="150">
        <f>'Energy Revenue Data'!S8</f>
        <v>0</v>
      </c>
      <c r="T22" s="150">
        <f>'Energy Revenue Data'!T8</f>
        <v>0</v>
      </c>
      <c r="U22" s="150">
        <f>'Energy Revenue Data'!U8</f>
        <v>0</v>
      </c>
      <c r="V22" s="150">
        <f>'Energy Revenue Data'!V8</f>
        <v>0</v>
      </c>
      <c r="W22" s="150">
        <f>'Energy Revenue Data'!W8</f>
        <v>0</v>
      </c>
      <c r="X22" s="150">
        <f>'Energy Revenue Data'!X8</f>
        <v>0</v>
      </c>
      <c r="Y22" s="150">
        <f>'Energy Revenue Data'!Y8</f>
        <v>0</v>
      </c>
      <c r="Z22" s="150">
        <f>'Energy Revenue Data'!Z8</f>
        <v>0</v>
      </c>
      <c r="AA22" s="150">
        <f>'Energy Revenue Data'!AA8</f>
        <v>0</v>
      </c>
      <c r="AB22" s="116"/>
    </row>
    <row r="23" spans="1:28" ht="14.45" thickBot="1">
      <c r="A23" s="49">
        <v>14</v>
      </c>
      <c r="B23" s="47" t="s">
        <v>263</v>
      </c>
      <c r="C23" s="44" t="s">
        <v>95</v>
      </c>
      <c r="D23" s="56">
        <f>'Approved Non-Energy Costs'!E16</f>
        <v>0</v>
      </c>
      <c r="E23" s="57">
        <f>'Approved Non-Energy Costs'!F16</f>
        <v>0</v>
      </c>
      <c r="F23" s="57">
        <f>'Approved Non-Energy Costs'!G16</f>
        <v>0</v>
      </c>
      <c r="G23" s="57">
        <f>'Approved Non-Energy Costs'!H16</f>
        <v>0</v>
      </c>
      <c r="H23" s="57">
        <f>'Approved Non-Energy Costs'!I16</f>
        <v>0</v>
      </c>
      <c r="I23" s="57">
        <f>'Approved Non-Energy Costs'!J16</f>
        <v>0</v>
      </c>
      <c r="J23" s="57">
        <f>'Approved Non-Energy Costs'!K16</f>
        <v>0</v>
      </c>
      <c r="K23" s="57">
        <f>'Approved Non-Energy Costs'!L16</f>
        <v>0</v>
      </c>
      <c r="L23" s="57">
        <f>'Approved Non-Energy Costs'!M16</f>
        <v>0</v>
      </c>
      <c r="M23" s="57">
        <f>'Approved Non-Energy Costs'!N16</f>
        <v>0</v>
      </c>
      <c r="N23" s="57">
        <f>'Approved Non-Energy Costs'!O16</f>
        <v>0</v>
      </c>
      <c r="O23" s="57">
        <f>'Approved Non-Energy Costs'!P16</f>
        <v>0</v>
      </c>
      <c r="P23" s="57">
        <f>'Approved Non-Energy Costs'!Q16</f>
        <v>0</v>
      </c>
      <c r="Q23" s="57">
        <f>'Approved Non-Energy Costs'!R16</f>
        <v>0</v>
      </c>
      <c r="R23" s="57">
        <f>'Approved Non-Energy Costs'!S16</f>
        <v>0</v>
      </c>
      <c r="S23" s="57">
        <f>'Approved Non-Energy Costs'!T16</f>
        <v>0</v>
      </c>
      <c r="T23" s="57">
        <f>'Approved Non-Energy Costs'!U16</f>
        <v>0</v>
      </c>
      <c r="U23" s="57">
        <f>'Approved Non-Energy Costs'!V16</f>
        <v>0</v>
      </c>
      <c r="V23" s="57">
        <f>'Approved Non-Energy Costs'!W16</f>
        <v>0</v>
      </c>
      <c r="W23" s="57">
        <f>'Approved Non-Energy Costs'!X16</f>
        <v>0</v>
      </c>
      <c r="X23" s="57">
        <f>'Approved Non-Energy Costs'!Y16</f>
        <v>0</v>
      </c>
      <c r="Y23" s="57">
        <f>'Approved Non-Energy Costs'!Z16</f>
        <v>0</v>
      </c>
      <c r="Z23" s="57">
        <f>'Approved Non-Energy Costs'!AA16</f>
        <v>0</v>
      </c>
      <c r="AA23" s="61">
        <f>'Approved Non-Energy Costs'!AB16</f>
        <v>0</v>
      </c>
      <c r="AB23" s="69">
        <f>SUM(D23:AA23)</f>
        <v>0</v>
      </c>
    </row>
    <row r="24" spans="1:28" ht="15" thickTop="1" thickBot="1">
      <c r="A24" s="52"/>
      <c r="B24" s="53" t="s">
        <v>264</v>
      </c>
      <c r="C24" s="44" t="s">
        <v>95</v>
      </c>
      <c r="D24" s="58">
        <f>SUM(D6:D16,D19:D20,D23)</f>
        <v>0</v>
      </c>
      <c r="E24" s="58">
        <f t="shared" ref="E24:Z24" si="4">SUM(E6:E16,E19:E20,E23)</f>
        <v>0</v>
      </c>
      <c r="F24" s="58">
        <f t="shared" si="4"/>
        <v>0</v>
      </c>
      <c r="G24" s="58">
        <f t="shared" si="4"/>
        <v>0</v>
      </c>
      <c r="H24" s="58">
        <f t="shared" si="4"/>
        <v>0</v>
      </c>
      <c r="I24" s="58">
        <f t="shared" si="4"/>
        <v>0</v>
      </c>
      <c r="J24" s="58">
        <f t="shared" si="4"/>
        <v>0</v>
      </c>
      <c r="K24" s="58">
        <f t="shared" si="4"/>
        <v>0</v>
      </c>
      <c r="L24" s="58">
        <f t="shared" si="4"/>
        <v>0</v>
      </c>
      <c r="M24" s="58">
        <f t="shared" si="4"/>
        <v>0</v>
      </c>
      <c r="N24" s="58">
        <f t="shared" si="4"/>
        <v>0</v>
      </c>
      <c r="O24" s="58">
        <f t="shared" si="4"/>
        <v>0</v>
      </c>
      <c r="P24" s="58">
        <f t="shared" si="4"/>
        <v>0</v>
      </c>
      <c r="Q24" s="58">
        <f t="shared" si="4"/>
        <v>0</v>
      </c>
      <c r="R24" s="58">
        <f t="shared" si="4"/>
        <v>0</v>
      </c>
      <c r="S24" s="58">
        <f t="shared" si="4"/>
        <v>0</v>
      </c>
      <c r="T24" s="58">
        <f t="shared" si="4"/>
        <v>0</v>
      </c>
      <c r="U24" s="58">
        <f t="shared" si="4"/>
        <v>0</v>
      </c>
      <c r="V24" s="58">
        <f t="shared" si="4"/>
        <v>0</v>
      </c>
      <c r="W24" s="58">
        <f t="shared" si="4"/>
        <v>0</v>
      </c>
      <c r="X24" s="58">
        <f t="shared" si="4"/>
        <v>0</v>
      </c>
      <c r="Y24" s="58">
        <f t="shared" si="4"/>
        <v>0</v>
      </c>
      <c r="Z24" s="58">
        <f t="shared" si="4"/>
        <v>0</v>
      </c>
      <c r="AA24" s="62">
        <f>SUM(AA6:AA16,AA19:AA20,AA23)</f>
        <v>0</v>
      </c>
      <c r="AB24" s="64">
        <f>SUM(D24:AA24)</f>
        <v>0</v>
      </c>
    </row>
    <row r="25" spans="1:28" ht="14.45" thickTop="1">
      <c r="A25" s="23"/>
      <c r="B25" s="5"/>
      <c r="C25" s="4"/>
      <c r="D25" s="251"/>
      <c r="E25" s="251"/>
      <c r="F25" s="251"/>
      <c r="G25" s="251"/>
      <c r="H25" s="251"/>
      <c r="I25" s="251"/>
      <c r="J25" s="251"/>
      <c r="K25" s="251"/>
      <c r="L25" s="251"/>
      <c r="M25" s="251"/>
      <c r="N25" s="251"/>
      <c r="O25" s="251"/>
      <c r="P25" s="251"/>
      <c r="Q25" s="251"/>
      <c r="R25" s="251"/>
      <c r="S25" s="251"/>
      <c r="T25" s="251"/>
      <c r="U25" s="251"/>
      <c r="V25" s="251"/>
      <c r="W25" s="251"/>
      <c r="X25" s="251"/>
      <c r="Y25" s="251"/>
      <c r="Z25" s="251"/>
      <c r="AA25" s="251"/>
      <c r="AB25" s="252"/>
    </row>
    <row r="26" spans="1:28" ht="14.45" thickBot="1">
      <c r="A26" s="11"/>
      <c r="B26" s="20"/>
      <c r="C26" s="7"/>
      <c r="D26" s="13"/>
      <c r="E26" s="6"/>
      <c r="F26" s="6"/>
      <c r="G26" s="6"/>
      <c r="H26" s="6"/>
      <c r="I26" s="6"/>
      <c r="J26" s="6"/>
      <c r="K26" s="6"/>
      <c r="L26" s="6"/>
      <c r="M26" s="6"/>
      <c r="N26" s="6"/>
      <c r="O26" s="6"/>
      <c r="P26" s="6"/>
      <c r="Q26" s="6"/>
      <c r="R26" s="6"/>
      <c r="S26" s="6"/>
      <c r="T26" s="6"/>
      <c r="U26" s="6"/>
      <c r="V26" s="6"/>
      <c r="W26" s="6"/>
      <c r="X26" s="6"/>
      <c r="Y26" s="6"/>
      <c r="Z26" s="6"/>
      <c r="AA26" s="19" t="s">
        <v>265</v>
      </c>
      <c r="AB26" s="240">
        <f>AB24</f>
        <v>0</v>
      </c>
    </row>
    <row r="27" spans="1:28" ht="14.45" thickTop="1">
      <c r="A27" s="241" t="s">
        <v>222</v>
      </c>
      <c r="B27" s="242"/>
      <c r="C27" s="243"/>
    </row>
    <row r="28" spans="1:28">
      <c r="A28" s="244" t="s">
        <v>223</v>
      </c>
      <c r="B28" s="245"/>
      <c r="C28" s="246"/>
    </row>
    <row r="29" spans="1:28">
      <c r="A29" s="248" t="s">
        <v>225</v>
      </c>
      <c r="B29" s="249"/>
      <c r="C29" s="250"/>
    </row>
    <row r="32" spans="1:28" ht="14.1" customHeight="1">
      <c r="A32" s="160" t="s">
        <v>41</v>
      </c>
      <c r="B32" s="152" t="s">
        <v>42</v>
      </c>
      <c r="C32" s="225" t="s">
        <v>150</v>
      </c>
      <c r="D32" s="226"/>
      <c r="E32" s="226"/>
      <c r="F32" s="226"/>
      <c r="G32" s="226"/>
      <c r="H32" s="226"/>
      <c r="I32" s="226"/>
      <c r="J32" s="226"/>
      <c r="K32" s="226"/>
      <c r="L32" s="226"/>
      <c r="M32" s="226"/>
      <c r="N32" s="226"/>
      <c r="O32" s="227"/>
    </row>
    <row r="33" spans="1:17" ht="91.5" customHeight="1">
      <c r="A33" s="29">
        <v>1</v>
      </c>
      <c r="B33" s="91" t="s">
        <v>266</v>
      </c>
      <c r="C33" s="216" t="s">
        <v>267</v>
      </c>
      <c r="D33" s="217"/>
      <c r="E33" s="217"/>
      <c r="F33" s="217"/>
      <c r="G33" s="217"/>
      <c r="H33" s="217"/>
      <c r="I33" s="217"/>
      <c r="J33" s="217"/>
      <c r="K33" s="217"/>
      <c r="L33" s="217"/>
      <c r="M33" s="217"/>
      <c r="N33" s="217"/>
      <c r="O33" s="218"/>
    </row>
    <row r="34" spans="1:17" ht="42" customHeight="1">
      <c r="A34" s="27">
        <v>2</v>
      </c>
      <c r="B34" s="91" t="s">
        <v>268</v>
      </c>
      <c r="C34" s="216" t="s">
        <v>269</v>
      </c>
      <c r="D34" s="217"/>
      <c r="E34" s="217"/>
      <c r="F34" s="217"/>
      <c r="G34" s="217"/>
      <c r="H34" s="217"/>
      <c r="I34" s="217"/>
      <c r="J34" s="217"/>
      <c r="K34" s="217"/>
      <c r="L34" s="217"/>
      <c r="M34" s="217"/>
      <c r="N34" s="217"/>
      <c r="O34" s="218"/>
    </row>
    <row r="35" spans="1:17" ht="30.95" customHeight="1">
      <c r="A35" s="27">
        <v>3</v>
      </c>
      <c r="B35" s="91" t="s">
        <v>270</v>
      </c>
      <c r="C35" s="216" t="s">
        <v>271</v>
      </c>
      <c r="D35" s="217"/>
      <c r="E35" s="217"/>
      <c r="F35" s="217"/>
      <c r="G35" s="217"/>
      <c r="H35" s="217"/>
      <c r="I35" s="217"/>
      <c r="J35" s="217"/>
      <c r="K35" s="217"/>
      <c r="L35" s="217"/>
      <c r="M35" s="217"/>
      <c r="N35" s="217"/>
      <c r="O35" s="218"/>
    </row>
    <row r="36" spans="1:17" ht="28.5" customHeight="1">
      <c r="A36" s="27">
        <v>4</v>
      </c>
      <c r="B36" s="91" t="s">
        <v>272</v>
      </c>
      <c r="C36" s="216" t="s">
        <v>273</v>
      </c>
      <c r="D36" s="217"/>
      <c r="E36" s="217"/>
      <c r="F36" s="217"/>
      <c r="G36" s="217"/>
      <c r="H36" s="217"/>
      <c r="I36" s="217"/>
      <c r="J36" s="217"/>
      <c r="K36" s="217"/>
      <c r="L36" s="217"/>
      <c r="M36" s="217"/>
      <c r="N36" s="217"/>
      <c r="O36" s="218"/>
    </row>
    <row r="37" spans="1:17" ht="32.450000000000003" customHeight="1">
      <c r="A37" s="27">
        <v>5</v>
      </c>
      <c r="B37" s="91" t="s">
        <v>274</v>
      </c>
      <c r="C37" s="216" t="s">
        <v>275</v>
      </c>
      <c r="D37" s="217"/>
      <c r="E37" s="217"/>
      <c r="F37" s="217"/>
      <c r="G37" s="217"/>
      <c r="H37" s="217"/>
      <c r="I37" s="217"/>
      <c r="J37" s="217"/>
      <c r="K37" s="217"/>
      <c r="L37" s="217"/>
      <c r="M37" s="217"/>
      <c r="N37" s="217"/>
      <c r="O37" s="218"/>
    </row>
    <row r="38" spans="1:17" ht="263.10000000000002" customHeight="1">
      <c r="A38" s="27">
        <v>6</v>
      </c>
      <c r="B38" s="91" t="s">
        <v>276</v>
      </c>
      <c r="C38" s="222" t="s">
        <v>277</v>
      </c>
      <c r="D38" s="223"/>
      <c r="E38" s="223"/>
      <c r="F38" s="223"/>
      <c r="G38" s="223"/>
      <c r="H38" s="223"/>
      <c r="I38" s="223"/>
      <c r="J38" s="223"/>
      <c r="K38" s="223"/>
      <c r="L38" s="223"/>
      <c r="M38" s="223"/>
      <c r="N38" s="223"/>
      <c r="O38" s="224"/>
      <c r="Q38" s="22"/>
    </row>
    <row r="39" spans="1:17" ht="252.95" customHeight="1">
      <c r="A39" s="30">
        <v>7</v>
      </c>
      <c r="B39" s="91" t="s">
        <v>278</v>
      </c>
      <c r="C39" s="213" t="s">
        <v>279</v>
      </c>
      <c r="D39" s="214"/>
      <c r="E39" s="214"/>
      <c r="F39" s="214"/>
      <c r="G39" s="214"/>
      <c r="H39" s="214"/>
      <c r="I39" s="214"/>
      <c r="J39" s="214"/>
      <c r="K39" s="214"/>
      <c r="L39" s="214"/>
      <c r="M39" s="214"/>
      <c r="N39" s="214"/>
      <c r="O39" s="215"/>
      <c r="Q39" s="22"/>
    </row>
    <row r="40" spans="1:17" ht="152.44999999999999" customHeight="1">
      <c r="A40" s="30">
        <v>8</v>
      </c>
      <c r="B40" s="91" t="s">
        <v>280</v>
      </c>
      <c r="C40" s="213" t="s">
        <v>281</v>
      </c>
      <c r="D40" s="214"/>
      <c r="E40" s="214"/>
      <c r="F40" s="214"/>
      <c r="G40" s="214"/>
      <c r="H40" s="214"/>
      <c r="I40" s="214"/>
      <c r="J40" s="214"/>
      <c r="K40" s="214"/>
      <c r="L40" s="214"/>
      <c r="M40" s="214"/>
      <c r="N40" s="214"/>
      <c r="O40" s="215"/>
      <c r="Q40" s="22"/>
    </row>
    <row r="41" spans="1:17" ht="155.1" customHeight="1">
      <c r="A41" s="30">
        <v>9</v>
      </c>
      <c r="B41" s="91" t="s">
        <v>282</v>
      </c>
      <c r="C41" s="213" t="s">
        <v>283</v>
      </c>
      <c r="D41" s="214"/>
      <c r="E41" s="214"/>
      <c r="F41" s="214"/>
      <c r="G41" s="214"/>
      <c r="H41" s="214"/>
      <c r="I41" s="214"/>
      <c r="J41" s="214"/>
      <c r="K41" s="214"/>
      <c r="L41" s="214"/>
      <c r="M41" s="214"/>
      <c r="N41" s="214"/>
      <c r="O41" s="215"/>
      <c r="Q41" s="22"/>
    </row>
    <row r="42" spans="1:17" ht="135" customHeight="1">
      <c r="A42" s="30">
        <v>10</v>
      </c>
      <c r="B42" s="91" t="s">
        <v>284</v>
      </c>
      <c r="C42" s="213" t="s">
        <v>285</v>
      </c>
      <c r="D42" s="214"/>
      <c r="E42" s="214"/>
      <c r="F42" s="214"/>
      <c r="G42" s="214"/>
      <c r="H42" s="214"/>
      <c r="I42" s="214"/>
      <c r="J42" s="214"/>
      <c r="K42" s="214"/>
      <c r="L42" s="214"/>
      <c r="M42" s="214"/>
      <c r="N42" s="214"/>
      <c r="O42" s="215"/>
      <c r="Q42" s="22"/>
    </row>
    <row r="43" spans="1:17" ht="208.5" customHeight="1">
      <c r="A43" s="31">
        <v>11</v>
      </c>
      <c r="B43" s="91" t="s">
        <v>286</v>
      </c>
      <c r="C43" s="216" t="s">
        <v>287</v>
      </c>
      <c r="D43" s="217"/>
      <c r="E43" s="217"/>
      <c r="F43" s="217"/>
      <c r="G43" s="217"/>
      <c r="H43" s="217"/>
      <c r="I43" s="217"/>
      <c r="J43" s="217"/>
      <c r="K43" s="217"/>
      <c r="L43" s="217"/>
      <c r="M43" s="217"/>
      <c r="N43" s="217"/>
      <c r="O43" s="218"/>
    </row>
    <row r="44" spans="1:17" ht="110.45" customHeight="1">
      <c r="A44" s="32" t="s">
        <v>253</v>
      </c>
      <c r="B44" s="91" t="s">
        <v>288</v>
      </c>
      <c r="C44" s="216" t="s">
        <v>289</v>
      </c>
      <c r="D44" s="217"/>
      <c r="E44" s="217"/>
      <c r="F44" s="217"/>
      <c r="G44" s="217"/>
      <c r="H44" s="217"/>
      <c r="I44" s="217"/>
      <c r="J44" s="217"/>
      <c r="K44" s="217"/>
      <c r="L44" s="217"/>
      <c r="M44" s="217"/>
      <c r="N44" s="217"/>
      <c r="O44" s="218"/>
    </row>
    <row r="45" spans="1:17" ht="35.450000000000003" customHeight="1">
      <c r="A45" s="32" t="s">
        <v>255</v>
      </c>
      <c r="B45" s="91" t="s">
        <v>290</v>
      </c>
      <c r="C45" s="216" t="s">
        <v>291</v>
      </c>
      <c r="D45" s="217"/>
      <c r="E45" s="217"/>
      <c r="F45" s="217"/>
      <c r="G45" s="217"/>
      <c r="H45" s="217"/>
      <c r="I45" s="217"/>
      <c r="J45" s="217"/>
      <c r="K45" s="217"/>
      <c r="L45" s="217"/>
      <c r="M45" s="217"/>
      <c r="N45" s="217"/>
      <c r="O45" s="218"/>
    </row>
    <row r="46" spans="1:17" ht="33.6" customHeight="1">
      <c r="A46" s="30">
        <v>12</v>
      </c>
      <c r="B46" s="91" t="s">
        <v>292</v>
      </c>
      <c r="C46" s="216" t="s">
        <v>293</v>
      </c>
      <c r="D46" s="217"/>
      <c r="E46" s="217"/>
      <c r="F46" s="217"/>
      <c r="G46" s="217"/>
      <c r="H46" s="217"/>
      <c r="I46" s="217"/>
      <c r="J46" s="217"/>
      <c r="K46" s="217"/>
      <c r="L46" s="217"/>
      <c r="M46" s="217"/>
      <c r="N46" s="217"/>
      <c r="O46" s="218"/>
    </row>
    <row r="47" spans="1:17" ht="57" customHeight="1">
      <c r="A47" s="30">
        <v>13</v>
      </c>
      <c r="B47" s="91" t="s">
        <v>294</v>
      </c>
      <c r="C47" s="216" t="s">
        <v>295</v>
      </c>
      <c r="D47" s="217"/>
      <c r="E47" s="217"/>
      <c r="F47" s="217"/>
      <c r="G47" s="217"/>
      <c r="H47" s="217"/>
      <c r="I47" s="217"/>
      <c r="J47" s="217"/>
      <c r="K47" s="217"/>
      <c r="L47" s="217"/>
      <c r="M47" s="217"/>
      <c r="N47" s="217"/>
      <c r="O47" s="218"/>
    </row>
    <row r="48" spans="1:17" ht="37.5" customHeight="1">
      <c r="A48" s="30" t="s">
        <v>259</v>
      </c>
      <c r="B48" s="91" t="s">
        <v>296</v>
      </c>
      <c r="C48" s="216" t="s">
        <v>297</v>
      </c>
      <c r="D48" s="217"/>
      <c r="E48" s="217"/>
      <c r="F48" s="217"/>
      <c r="G48" s="217"/>
      <c r="H48" s="217"/>
      <c r="I48" s="217"/>
      <c r="J48" s="217"/>
      <c r="K48" s="217"/>
      <c r="L48" s="217"/>
      <c r="M48" s="217"/>
      <c r="N48" s="217"/>
      <c r="O48" s="218"/>
    </row>
    <row r="49" spans="1:15" ht="45.95" customHeight="1">
      <c r="A49" s="30" t="s">
        <v>261</v>
      </c>
      <c r="B49" s="91" t="s">
        <v>228</v>
      </c>
      <c r="C49" s="216" t="s">
        <v>229</v>
      </c>
      <c r="D49" s="217"/>
      <c r="E49" s="217"/>
      <c r="F49" s="217"/>
      <c r="G49" s="217"/>
      <c r="H49" s="217"/>
      <c r="I49" s="217"/>
      <c r="J49" s="217"/>
      <c r="K49" s="217"/>
      <c r="L49" s="217"/>
      <c r="M49" s="217"/>
      <c r="N49" s="217"/>
      <c r="O49" s="218"/>
    </row>
    <row r="50" spans="1:15" ht="179.1" customHeight="1">
      <c r="A50" s="30">
        <v>14</v>
      </c>
      <c r="B50" s="91" t="s">
        <v>298</v>
      </c>
      <c r="C50" s="216" t="s">
        <v>299</v>
      </c>
      <c r="D50" s="217"/>
      <c r="E50" s="217"/>
      <c r="F50" s="217"/>
      <c r="G50" s="217"/>
      <c r="H50" s="217"/>
      <c r="I50" s="217"/>
      <c r="J50" s="217"/>
      <c r="K50" s="217"/>
      <c r="L50" s="217"/>
      <c r="M50" s="217"/>
      <c r="N50" s="217"/>
      <c r="O50" s="218"/>
    </row>
    <row r="51" spans="1:15" ht="45.95" customHeight="1">
      <c r="A51" s="12"/>
      <c r="B51" s="21"/>
    </row>
  </sheetData>
  <mergeCells count="48">
    <mergeCell ref="Z4:Z5"/>
    <mergeCell ref="P4:P5"/>
    <mergeCell ref="Q4:Q5"/>
    <mergeCell ref="R4:R5"/>
    <mergeCell ref="S4:S5"/>
    <mergeCell ref="T4:T5"/>
    <mergeCell ref="V4:V5"/>
    <mergeCell ref="W4:W5"/>
    <mergeCell ref="X4:X5"/>
    <mergeCell ref="Y4:Y5"/>
    <mergeCell ref="A29:C29"/>
    <mergeCell ref="A27:C27"/>
    <mergeCell ref="N4:N5"/>
    <mergeCell ref="O4:O5"/>
    <mergeCell ref="A28:C28"/>
    <mergeCell ref="C32:O32"/>
    <mergeCell ref="C33:O33"/>
    <mergeCell ref="A2:AB2"/>
    <mergeCell ref="AB4:AB5"/>
    <mergeCell ref="D4:D5"/>
    <mergeCell ref="E4:E5"/>
    <mergeCell ref="F4:F5"/>
    <mergeCell ref="G4:G5"/>
    <mergeCell ref="H4:H5"/>
    <mergeCell ref="I4:I5"/>
    <mergeCell ref="J4:J5"/>
    <mergeCell ref="K4:K5"/>
    <mergeCell ref="L4:L5"/>
    <mergeCell ref="M4:M5"/>
    <mergeCell ref="AA4:AA5"/>
    <mergeCell ref="U4:U5"/>
    <mergeCell ref="C34:O34"/>
    <mergeCell ref="C35:O35"/>
    <mergeCell ref="C36:O36"/>
    <mergeCell ref="C37:O37"/>
    <mergeCell ref="C38:O38"/>
    <mergeCell ref="C39:O39"/>
    <mergeCell ref="C40:O40"/>
    <mergeCell ref="C41:O41"/>
    <mergeCell ref="C42:O42"/>
    <mergeCell ref="C43:O43"/>
    <mergeCell ref="C49:O49"/>
    <mergeCell ref="C50:O50"/>
    <mergeCell ref="C44:O44"/>
    <mergeCell ref="C45:O45"/>
    <mergeCell ref="C46:O46"/>
    <mergeCell ref="C47:O47"/>
    <mergeCell ref="C48:O48"/>
  </mergeCells>
  <pageMargins left="0.7" right="0.7" top="0.75" bottom="0.75" header="0.3" footer="0.3"/>
  <pictur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63CF4-6683-486F-84C3-0689088BA429}">
  <sheetPr>
    <tabColor theme="0" tint="-0.14999847407452621"/>
  </sheetPr>
  <dimension ref="A1:AC22"/>
  <sheetViews>
    <sheetView zoomScaleNormal="100" workbookViewId="0"/>
  </sheetViews>
  <sheetFormatPr defaultColWidth="8.7109375" defaultRowHeight="14.1"/>
  <cols>
    <col min="1" max="1" width="8.7109375" style="8"/>
    <col min="2" max="2" width="61" style="8" customWidth="1"/>
    <col min="3" max="3" width="44.85546875" style="8" customWidth="1"/>
    <col min="4" max="4" width="8.5703125" style="8" customWidth="1"/>
    <col min="5" max="28" width="10.5703125" style="8" customWidth="1"/>
    <col min="29" max="29" width="21.5703125" style="8" customWidth="1"/>
    <col min="30" max="16384" width="8.7109375" style="8"/>
  </cols>
  <sheetData>
    <row r="1" spans="1:29" ht="15.6">
      <c r="A1" s="1"/>
      <c r="B1" s="1"/>
      <c r="C1" s="1"/>
      <c r="D1" s="1"/>
      <c r="E1" s="1"/>
      <c r="F1" s="1"/>
      <c r="G1" s="1"/>
      <c r="H1" s="1"/>
      <c r="I1" s="1"/>
      <c r="J1" s="1"/>
      <c r="K1" s="1"/>
      <c r="L1" s="1"/>
      <c r="M1" s="1"/>
      <c r="N1" s="1"/>
      <c r="O1" s="1"/>
      <c r="P1" s="1"/>
      <c r="Q1" s="1"/>
      <c r="R1" s="1"/>
      <c r="S1" s="1"/>
      <c r="T1" s="1"/>
      <c r="U1" s="1"/>
      <c r="V1" s="1"/>
      <c r="W1" s="1"/>
      <c r="X1" s="1"/>
      <c r="Y1" s="1"/>
      <c r="Z1" s="1"/>
      <c r="AA1" s="1"/>
      <c r="AB1" s="1"/>
    </row>
    <row r="2" spans="1:29" ht="15.6">
      <c r="A2" s="196" t="s">
        <v>300</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row>
    <row r="3" spans="1:29">
      <c r="B3" s="3"/>
      <c r="C3" s="3"/>
      <c r="D3" s="3"/>
      <c r="E3" s="3"/>
      <c r="F3" s="3"/>
      <c r="G3" s="3"/>
      <c r="H3" s="3"/>
      <c r="I3" s="3"/>
      <c r="J3" s="3"/>
      <c r="K3" s="3"/>
      <c r="L3" s="3"/>
      <c r="M3" s="3"/>
      <c r="N3" s="3"/>
      <c r="O3" s="3"/>
      <c r="P3" s="3"/>
      <c r="Q3" s="3"/>
      <c r="R3" s="3"/>
      <c r="S3" s="3"/>
      <c r="T3" s="3"/>
      <c r="U3" s="3"/>
      <c r="V3" s="3"/>
      <c r="W3" s="3"/>
      <c r="X3" s="3"/>
      <c r="Y3" s="3"/>
      <c r="Z3" s="3"/>
      <c r="AA3" s="3"/>
      <c r="AB3" s="3"/>
    </row>
    <row r="4" spans="1:29">
      <c r="A4" s="42" t="s">
        <v>41</v>
      </c>
      <c r="B4" s="43" t="s">
        <v>42</v>
      </c>
      <c r="C4" s="43" t="s">
        <v>301</v>
      </c>
      <c r="D4" s="42" t="s">
        <v>45</v>
      </c>
      <c r="E4" s="231">
        <v>45658</v>
      </c>
      <c r="F4" s="231">
        <f t="shared" ref="F4:AB4" si="0">DATE(YEAR(E4), MONTH(E4)+1, DAY(E4))</f>
        <v>45689</v>
      </c>
      <c r="G4" s="231">
        <f t="shared" si="0"/>
        <v>45717</v>
      </c>
      <c r="H4" s="231">
        <f t="shared" si="0"/>
        <v>45748</v>
      </c>
      <c r="I4" s="231">
        <f t="shared" si="0"/>
        <v>45778</v>
      </c>
      <c r="J4" s="231">
        <f t="shared" si="0"/>
        <v>45809</v>
      </c>
      <c r="K4" s="231">
        <f t="shared" si="0"/>
        <v>45839</v>
      </c>
      <c r="L4" s="231">
        <f t="shared" si="0"/>
        <v>45870</v>
      </c>
      <c r="M4" s="231">
        <f t="shared" si="0"/>
        <v>45901</v>
      </c>
      <c r="N4" s="231">
        <f t="shared" si="0"/>
        <v>45931</v>
      </c>
      <c r="O4" s="231">
        <f t="shared" si="0"/>
        <v>45962</v>
      </c>
      <c r="P4" s="231">
        <f t="shared" si="0"/>
        <v>45992</v>
      </c>
      <c r="Q4" s="231">
        <f t="shared" si="0"/>
        <v>46023</v>
      </c>
      <c r="R4" s="231">
        <f t="shared" si="0"/>
        <v>46054</v>
      </c>
      <c r="S4" s="231">
        <f t="shared" si="0"/>
        <v>46082</v>
      </c>
      <c r="T4" s="231">
        <f t="shared" si="0"/>
        <v>46113</v>
      </c>
      <c r="U4" s="231">
        <f t="shared" si="0"/>
        <v>46143</v>
      </c>
      <c r="V4" s="231">
        <f t="shared" si="0"/>
        <v>46174</v>
      </c>
      <c r="W4" s="231">
        <f t="shared" si="0"/>
        <v>46204</v>
      </c>
      <c r="X4" s="231">
        <f t="shared" si="0"/>
        <v>46235</v>
      </c>
      <c r="Y4" s="231">
        <f t="shared" si="0"/>
        <v>46266</v>
      </c>
      <c r="Z4" s="231">
        <f t="shared" si="0"/>
        <v>46296</v>
      </c>
      <c r="AA4" s="231">
        <f t="shared" si="0"/>
        <v>46327</v>
      </c>
      <c r="AB4" s="231">
        <f t="shared" si="0"/>
        <v>46357</v>
      </c>
      <c r="AC4" s="212" t="s">
        <v>209</v>
      </c>
    </row>
    <row r="5" spans="1:29">
      <c r="A5" s="65"/>
      <c r="B5" s="45" t="s">
        <v>302</v>
      </c>
      <c r="C5" s="66"/>
      <c r="D5" s="66"/>
      <c r="E5" s="232"/>
      <c r="F5" s="232"/>
      <c r="G5" s="232"/>
      <c r="H5" s="232"/>
      <c r="I5" s="232"/>
      <c r="J5" s="232"/>
      <c r="K5" s="232"/>
      <c r="L5" s="232"/>
      <c r="M5" s="232"/>
      <c r="N5" s="232"/>
      <c r="O5" s="232"/>
      <c r="P5" s="232"/>
      <c r="Q5" s="232"/>
      <c r="R5" s="232"/>
      <c r="S5" s="232"/>
      <c r="T5" s="232"/>
      <c r="U5" s="232"/>
      <c r="V5" s="232"/>
      <c r="W5" s="232"/>
      <c r="X5" s="232"/>
      <c r="Y5" s="232"/>
      <c r="Z5" s="232"/>
      <c r="AA5" s="232"/>
      <c r="AB5" s="232"/>
      <c r="AC5" s="212"/>
    </row>
    <row r="6" spans="1:29">
      <c r="A6" s="46">
        <v>1</v>
      </c>
      <c r="B6" s="54" t="s">
        <v>303</v>
      </c>
      <c r="C6" s="54" t="s">
        <v>304</v>
      </c>
      <c r="D6" s="44" t="s">
        <v>95</v>
      </c>
      <c r="E6" s="167"/>
      <c r="F6" s="168"/>
      <c r="G6" s="168"/>
      <c r="H6" s="168"/>
      <c r="I6" s="168"/>
      <c r="J6" s="168"/>
      <c r="K6" s="168"/>
      <c r="L6" s="168"/>
      <c r="M6" s="168"/>
      <c r="N6" s="168"/>
      <c r="O6" s="168"/>
      <c r="P6" s="168"/>
      <c r="Q6" s="168"/>
      <c r="R6" s="168"/>
      <c r="S6" s="168"/>
      <c r="T6" s="168"/>
      <c r="U6" s="168"/>
      <c r="V6" s="168"/>
      <c r="W6" s="168"/>
      <c r="X6" s="168"/>
      <c r="Y6" s="168"/>
      <c r="Z6" s="168"/>
      <c r="AA6" s="168"/>
      <c r="AB6" s="168"/>
      <c r="AC6" s="68">
        <f>SUM(E6:AB6)</f>
        <v>0</v>
      </c>
    </row>
    <row r="7" spans="1:29">
      <c r="A7" s="48">
        <v>2</v>
      </c>
      <c r="B7" s="54" t="s">
        <v>305</v>
      </c>
      <c r="C7" s="54" t="s">
        <v>304</v>
      </c>
      <c r="D7" s="44" t="s">
        <v>95</v>
      </c>
      <c r="E7" s="167"/>
      <c r="F7" s="168"/>
      <c r="G7" s="168"/>
      <c r="H7" s="168"/>
      <c r="I7" s="168"/>
      <c r="J7" s="168"/>
      <c r="K7" s="168"/>
      <c r="L7" s="168"/>
      <c r="M7" s="168"/>
      <c r="N7" s="168"/>
      <c r="O7" s="168"/>
      <c r="P7" s="168"/>
      <c r="Q7" s="168"/>
      <c r="R7" s="168"/>
      <c r="S7" s="168"/>
      <c r="T7" s="168"/>
      <c r="U7" s="168"/>
      <c r="V7" s="168"/>
      <c r="W7" s="168"/>
      <c r="X7" s="168"/>
      <c r="Y7" s="168"/>
      <c r="Z7" s="168"/>
      <c r="AA7" s="168"/>
      <c r="AB7" s="168"/>
      <c r="AC7" s="68">
        <f t="shared" ref="AC7:AC14" si="1">SUM(E7:AB7)</f>
        <v>0</v>
      </c>
    </row>
    <row r="8" spans="1:29">
      <c r="A8" s="48">
        <v>3</v>
      </c>
      <c r="B8" s="54" t="s">
        <v>306</v>
      </c>
      <c r="C8" s="54" t="s">
        <v>304</v>
      </c>
      <c r="D8" s="44" t="s">
        <v>95</v>
      </c>
      <c r="E8" s="167"/>
      <c r="F8" s="168"/>
      <c r="G8" s="168"/>
      <c r="H8" s="168"/>
      <c r="I8" s="168"/>
      <c r="J8" s="168"/>
      <c r="K8" s="168"/>
      <c r="L8" s="168"/>
      <c r="M8" s="168"/>
      <c r="N8" s="168"/>
      <c r="O8" s="168"/>
      <c r="P8" s="168"/>
      <c r="Q8" s="168"/>
      <c r="R8" s="168"/>
      <c r="S8" s="168"/>
      <c r="T8" s="168"/>
      <c r="U8" s="168"/>
      <c r="V8" s="168"/>
      <c r="W8" s="168"/>
      <c r="X8" s="168"/>
      <c r="Y8" s="168"/>
      <c r="Z8" s="168"/>
      <c r="AA8" s="168"/>
      <c r="AB8" s="168"/>
      <c r="AC8" s="68">
        <f t="shared" si="1"/>
        <v>0</v>
      </c>
    </row>
    <row r="9" spans="1:29">
      <c r="A9" s="48">
        <v>4</v>
      </c>
      <c r="B9" s="54" t="s">
        <v>307</v>
      </c>
      <c r="C9" s="54" t="s">
        <v>304</v>
      </c>
      <c r="D9" s="44" t="s">
        <v>95</v>
      </c>
      <c r="E9" s="167"/>
      <c r="F9" s="168"/>
      <c r="G9" s="168"/>
      <c r="H9" s="168"/>
      <c r="I9" s="168"/>
      <c r="J9" s="168"/>
      <c r="K9" s="168"/>
      <c r="L9" s="168"/>
      <c r="M9" s="168"/>
      <c r="N9" s="168"/>
      <c r="O9" s="168"/>
      <c r="P9" s="168"/>
      <c r="Q9" s="168"/>
      <c r="R9" s="168"/>
      <c r="S9" s="168"/>
      <c r="T9" s="168"/>
      <c r="U9" s="168"/>
      <c r="V9" s="168"/>
      <c r="W9" s="168"/>
      <c r="X9" s="168"/>
      <c r="Y9" s="168"/>
      <c r="Z9" s="168"/>
      <c r="AA9" s="168"/>
      <c r="AB9" s="168"/>
      <c r="AC9" s="68">
        <f t="shared" si="1"/>
        <v>0</v>
      </c>
    </row>
    <row r="10" spans="1:29">
      <c r="A10" s="48">
        <v>5</v>
      </c>
      <c r="B10" s="54" t="s">
        <v>308</v>
      </c>
      <c r="C10" s="54" t="s">
        <v>309</v>
      </c>
      <c r="D10" s="44" t="s">
        <v>95</v>
      </c>
      <c r="E10" s="167"/>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68">
        <f t="shared" si="1"/>
        <v>0</v>
      </c>
    </row>
    <row r="11" spans="1:29">
      <c r="A11" s="48">
        <v>6</v>
      </c>
      <c r="B11" s="54" t="s">
        <v>310</v>
      </c>
      <c r="C11" s="54" t="s">
        <v>309</v>
      </c>
      <c r="D11" s="44" t="s">
        <v>95</v>
      </c>
      <c r="E11" s="167"/>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68">
        <f t="shared" si="1"/>
        <v>0</v>
      </c>
    </row>
    <row r="12" spans="1:29">
      <c r="A12" s="48">
        <v>7</v>
      </c>
      <c r="B12" s="54" t="s">
        <v>311</v>
      </c>
      <c r="C12" s="54" t="s">
        <v>309</v>
      </c>
      <c r="D12" s="44" t="s">
        <v>95</v>
      </c>
      <c r="E12" s="167"/>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68">
        <f t="shared" si="1"/>
        <v>0</v>
      </c>
    </row>
    <row r="13" spans="1:29">
      <c r="A13" s="46">
        <v>8</v>
      </c>
      <c r="B13" s="54" t="s">
        <v>312</v>
      </c>
      <c r="C13" s="54" t="s">
        <v>309</v>
      </c>
      <c r="D13" s="44" t="s">
        <v>95</v>
      </c>
      <c r="E13" s="167"/>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68">
        <f t="shared" si="1"/>
        <v>0</v>
      </c>
    </row>
    <row r="14" spans="1:29">
      <c r="A14" s="48">
        <v>9</v>
      </c>
      <c r="B14" s="54" t="s">
        <v>313</v>
      </c>
      <c r="C14" s="54" t="s">
        <v>309</v>
      </c>
      <c r="D14" s="44" t="s">
        <v>95</v>
      </c>
      <c r="E14" s="167"/>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68">
        <f t="shared" si="1"/>
        <v>0</v>
      </c>
    </row>
    <row r="15" spans="1:29" ht="14.45" thickBot="1">
      <c r="A15" s="48">
        <v>10</v>
      </c>
      <c r="B15" s="54" t="s">
        <v>314</v>
      </c>
      <c r="C15" s="54" t="s">
        <v>309</v>
      </c>
      <c r="D15" s="44" t="s">
        <v>95</v>
      </c>
      <c r="E15" s="167"/>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68">
        <f>SUM(E15:AB15)</f>
        <v>0</v>
      </c>
    </row>
    <row r="16" spans="1:29" ht="15" thickTop="1" thickBot="1">
      <c r="A16" s="44"/>
      <c r="B16" s="45" t="s">
        <v>298</v>
      </c>
      <c r="C16" s="67"/>
      <c r="D16" s="44" t="s">
        <v>95</v>
      </c>
      <c r="E16" s="58">
        <f>SUM(E6:E15)</f>
        <v>0</v>
      </c>
      <c r="F16" s="58">
        <f t="shared" ref="F16:AB16" si="2">SUM(F6:F15)</f>
        <v>0</v>
      </c>
      <c r="G16" s="58">
        <f t="shared" si="2"/>
        <v>0</v>
      </c>
      <c r="H16" s="58">
        <f t="shared" si="2"/>
        <v>0</v>
      </c>
      <c r="I16" s="58">
        <f t="shared" si="2"/>
        <v>0</v>
      </c>
      <c r="J16" s="58">
        <f t="shared" si="2"/>
        <v>0</v>
      </c>
      <c r="K16" s="58">
        <f t="shared" si="2"/>
        <v>0</v>
      </c>
      <c r="L16" s="58">
        <f t="shared" si="2"/>
        <v>0</v>
      </c>
      <c r="M16" s="58">
        <f t="shared" si="2"/>
        <v>0</v>
      </c>
      <c r="N16" s="58">
        <f t="shared" si="2"/>
        <v>0</v>
      </c>
      <c r="O16" s="58">
        <f t="shared" si="2"/>
        <v>0</v>
      </c>
      <c r="P16" s="58">
        <f t="shared" si="2"/>
        <v>0</v>
      </c>
      <c r="Q16" s="58">
        <f t="shared" si="2"/>
        <v>0</v>
      </c>
      <c r="R16" s="58">
        <f t="shared" si="2"/>
        <v>0</v>
      </c>
      <c r="S16" s="58">
        <f t="shared" si="2"/>
        <v>0</v>
      </c>
      <c r="T16" s="58">
        <f t="shared" si="2"/>
        <v>0</v>
      </c>
      <c r="U16" s="58">
        <f t="shared" si="2"/>
        <v>0</v>
      </c>
      <c r="V16" s="58">
        <f t="shared" si="2"/>
        <v>0</v>
      </c>
      <c r="W16" s="58">
        <f t="shared" si="2"/>
        <v>0</v>
      </c>
      <c r="X16" s="58">
        <f t="shared" si="2"/>
        <v>0</v>
      </c>
      <c r="Y16" s="58">
        <f t="shared" si="2"/>
        <v>0</v>
      </c>
      <c r="Z16" s="58">
        <f t="shared" si="2"/>
        <v>0</v>
      </c>
      <c r="AA16" s="58">
        <f t="shared" si="2"/>
        <v>0</v>
      </c>
      <c r="AB16" s="58">
        <f t="shared" si="2"/>
        <v>0</v>
      </c>
      <c r="AC16" s="64">
        <f>SUM(E16:AB16)</f>
        <v>0</v>
      </c>
    </row>
    <row r="17" spans="1:4" ht="14.45" thickTop="1"/>
    <row r="19" spans="1:4">
      <c r="B19" s="229" t="s">
        <v>222</v>
      </c>
      <c r="C19" s="230"/>
      <c r="D19" s="15"/>
    </row>
    <row r="21" spans="1:4">
      <c r="B21" s="253" t="s">
        <v>49</v>
      </c>
      <c r="C21" s="253"/>
    </row>
    <row r="22" spans="1:4" ht="108.6" customHeight="1">
      <c r="A22" s="12"/>
      <c r="B22" s="228" t="s">
        <v>315</v>
      </c>
      <c r="C22" s="228"/>
      <c r="D22" s="10"/>
    </row>
  </sheetData>
  <mergeCells count="29">
    <mergeCell ref="B19:C19"/>
    <mergeCell ref="AA4:AA5"/>
    <mergeCell ref="AB4:AB5"/>
    <mergeCell ref="V4:V5"/>
    <mergeCell ref="W4:W5"/>
    <mergeCell ref="X4:X5"/>
    <mergeCell ref="Y4:Y5"/>
    <mergeCell ref="Z4:Z5"/>
    <mergeCell ref="Q4:Q5"/>
    <mergeCell ref="R4:R5"/>
    <mergeCell ref="S4:S5"/>
    <mergeCell ref="T4:T5"/>
    <mergeCell ref="U4:U5"/>
    <mergeCell ref="A2:AB2"/>
    <mergeCell ref="AC4:AC5"/>
    <mergeCell ref="B21:C21"/>
    <mergeCell ref="B22:C22"/>
    <mergeCell ref="E4:E5"/>
    <mergeCell ref="F4:F5"/>
    <mergeCell ref="G4:G5"/>
    <mergeCell ref="H4:H5"/>
    <mergeCell ref="I4:I5"/>
    <mergeCell ref="J4:J5"/>
    <mergeCell ref="K4:K5"/>
    <mergeCell ref="L4:L5"/>
    <mergeCell ref="M4:M5"/>
    <mergeCell ref="N4:N5"/>
    <mergeCell ref="O4:O5"/>
    <mergeCell ref="P4:P5"/>
  </mergeCells>
  <phoneticPr fontId="8" type="noConversion"/>
  <pageMargins left="0.7" right="0.7" top="0.75" bottom="0.75" header="0.3" footer="0.3"/>
  <pictur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C5D7799FEBDF4F922FBE53FE71F68F" ma:contentTypeVersion="26" ma:contentTypeDescription="Create a new document." ma:contentTypeScope="" ma:versionID="d57b1cd4885435c795e5eec3a2a18e90">
  <xsd:schema xmlns:xsd="http://www.w3.org/2001/XMLSchema" xmlns:xs="http://www.w3.org/2001/XMLSchema" xmlns:p="http://schemas.microsoft.com/office/2006/metadata/properties" xmlns:ns2="c64d5540-c1bc-4e00-867f-95ed77b439b3" xmlns:ns3="2571a14c-1e9e-4d9d-b707-5ab1df0777e5" xmlns:ns4="1b3e3a01-8c58-4432-a730-941c041acdfe" targetNamespace="http://schemas.microsoft.com/office/2006/metadata/properties" ma:root="true" ma:fieldsID="8b1d8e7c15195eb5e095d981909b172f" ns2:_="" ns3:_="" ns4:_="">
    <xsd:import namespace="c64d5540-c1bc-4e00-867f-95ed77b439b3"/>
    <xsd:import namespace="2571a14c-1e9e-4d9d-b707-5ab1df0777e5"/>
    <xsd:import namespace="1b3e3a01-8c58-4432-a730-941c041acdfe"/>
    <xsd:element name="properties">
      <xsd:complexType>
        <xsd:sequence>
          <xsd:element name="documentManagement">
            <xsd:complexType>
              <xsd:all>
                <xsd:element ref="ns2:Relevant_x0020_Rule_x0020_or_x0020_Legislation" minOccurs="0"/>
                <xsd:element ref="ns3:Compliance_x0020_Category"/>
                <xsd:element ref="ns3:Security_x0020_Classification"/>
                <xsd:element ref="ns3:Document_x0020_Type"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3:Matter_x0020_Status"/>
                <xsd:element ref="ns4:MatterID_Auto_Flow" minOccurs="0"/>
                <xsd:element ref="ns4:lcf76f155ced4ddcb4097134ff3c332f" minOccurs="0"/>
                <xsd:element ref="ns3:TaxCatchAll" minOccurs="0"/>
                <xsd:element ref="ns4:MediaServiceObjectDetectorVersions" minOccurs="0"/>
                <xsd:element ref="ns4:MediaServiceSearchProperties" minOccurs="0"/>
                <xsd:element ref="ns4: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4d5540-c1bc-4e00-867f-95ed77b439b3" elementFormDefault="qualified">
    <xsd:import namespace="http://schemas.microsoft.com/office/2006/documentManagement/types"/>
    <xsd:import namespace="http://schemas.microsoft.com/office/infopath/2007/PartnerControls"/>
    <xsd:element name="Relevant_x0020_Rule_x0020_or_x0020_Legislation" ma:index="8" nillable="true" ma:displayName="Relevant Rule or Legislation" ma:description="Relevant Rule or Legislation" ma:internalName="Relevant_x0020_Rule_x0020_or_x0020_Legislation">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571a14c-1e9e-4d9d-b707-5ab1df0777e5" elementFormDefault="qualified">
    <xsd:import namespace="http://schemas.microsoft.com/office/2006/documentManagement/types"/>
    <xsd:import namespace="http://schemas.microsoft.com/office/infopath/2007/PartnerControls"/>
    <xsd:element name="Compliance_x0020_Category" ma:index="9" ma:displayName="Category" ma:default="General" ma:format="Dropdown" ma:indexed="true" ma:internalName="Compliance_x0020_Category" ma:readOnly="false">
      <xsd:simpleType>
        <xsd:restriction base="dms:Choice">
          <xsd:enumeration value="Monitoring"/>
          <xsd:enumeration value="Investigation"/>
          <xsd:enumeration value="Enforcement"/>
          <xsd:enumeration value="General"/>
        </xsd:restriction>
      </xsd:simpleType>
    </xsd:element>
    <xsd:element name="Security_x0020_Classification" ma:index="10" ma:displayName="Security Classification" ma:default="Protected" ma:format="Dropdown" ma:internalName="Security_x0020_Classification" ma:readOnly="false">
      <xsd:simpleType>
        <xsd:restriction base="dms:Choice">
          <xsd:enumeration value="Unrestricted"/>
          <xsd:enumeration value="Protected"/>
          <xsd:enumeration value="Confidential"/>
          <xsd:enumeration value="Restricted"/>
        </xsd:restriction>
      </xsd:simpleType>
    </xsd:element>
    <xsd:element name="Document_x0020_Type" ma:index="11" nillable="true" ma:displayName="Document Type" ma:format="Dropdown" ma:internalName="Document_x0020_Type" ma:readOnly="false">
      <xsd:simpleType>
        <xsd:restriction base="dms:Choice">
          <xsd:enumeration value="Briefing Note"/>
          <xsd:enumeration value="Communication"/>
          <xsd:enumeration value="Data"/>
          <xsd:enumeration value="Documentation"/>
          <xsd:enumeration value="Facts and Findings"/>
          <xsd:enumeration value="Information Request"/>
          <xsd:enumeration value="IR Response"/>
          <xsd:enumeration value="Issue Assessment"/>
          <xsd:enumeration value="Meeting Notes"/>
          <xsd:enumeration value="Memo"/>
          <xsd:enumeration value="Notice"/>
          <xsd:enumeration value="Publication"/>
          <xsd:enumeration value="Publication Checklist"/>
          <xsd:enumeration value="Policy"/>
          <xsd:enumeration value="Resolution"/>
          <xsd:enumeration value="Submission"/>
        </xsd:restriction>
      </xsd:simpleType>
    </xsd:element>
    <xsd:element name="SharedWithUsers" ma:index="16"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Matter_x0020_Status" ma:index="23" ma:displayName="Matter Status" ma:default="Active" ma:description="MSA status column" ma:format="Dropdown" ma:indexed="true" ma:internalName="Matter_x0020_Status" ma:readOnly="false">
      <xsd:simpleType>
        <xsd:restriction base="dms:Choice">
          <xsd:enumeration value="Active"/>
          <xsd:enumeration value="Closed"/>
          <xsd:enumeration value="On Hold"/>
        </xsd:restriction>
      </xsd:simpleType>
    </xsd:element>
    <xsd:element name="TaxCatchAll" ma:index="27" nillable="true" ma:displayName="Taxonomy Catch All Column" ma:hidden="true" ma:list="{b1b5df77-eeea-41db-89e3-f3706f41ba35}" ma:internalName="TaxCatchAll" ma:showField="CatchAllData" ma:web="2571a14c-1e9e-4d9d-b707-5ab1df0777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b3e3a01-8c58-4432-a730-941c041acdfe" elementFormDefault="qualified">
    <xsd:import namespace="http://schemas.microsoft.com/office/2006/documentManagement/types"/>
    <xsd:import namespace="http://schemas.microsoft.com/office/infopath/2007/PartnerControls"/>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atterID_Auto_Flow" ma:index="24" nillable="true" ma:displayName="MatterID Auto Flow" ma:internalName="MatterID_Auto_Flow">
      <xsd:simpleType>
        <xsd:restriction base="dms:Text">
          <xsd:maxLength value="255"/>
        </xsd:restrictio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907d0f35-55dc-4825-9d65-a41e4d10496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curity_x0020_Classification xmlns="2571a14c-1e9e-4d9d-b707-5ab1df0777e5">Protected</Security_x0020_Classification>
    <Document_x0020_Type xmlns="2571a14c-1e9e-4d9d-b707-5ab1df0777e5" xsi:nil="true"/>
    <Relevant_x0020_Rule_x0020_or_x0020_Legislation xmlns="c64d5540-c1bc-4e00-867f-95ed77b439b3" xsi:nil="true"/>
    <Compliance_x0020_Category xmlns="2571a14c-1e9e-4d9d-b707-5ab1df0777e5">Monitoring</Compliance_x0020_Category>
    <MatterID_Auto_Flow xmlns="1b3e3a01-8c58-4432-a730-941c041acdfe" xsi:nil="true"/>
    <TaxCatchAll xmlns="2571a14c-1e9e-4d9d-b707-5ab1df0777e5" xsi:nil="true"/>
    <Matter_x0020_Status xmlns="2571a14c-1e9e-4d9d-b707-5ab1df0777e5">Active</Matter_x0020_Status>
    <lcf76f155ced4ddcb4097134ff3c332f xmlns="1b3e3a01-8c58-4432-a730-941c041acdf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1A8A846-2C55-4D70-88D9-FB69511C4BF7}"/>
</file>

<file path=customXml/itemProps2.xml><?xml version="1.0" encoding="utf-8"?>
<ds:datastoreItem xmlns:ds="http://schemas.openxmlformats.org/officeDocument/2006/customXml" ds:itemID="{979F3DFB-3DD3-405A-9BA1-37CBD0665240}"/>
</file>

<file path=customXml/itemProps3.xml><?xml version="1.0" encoding="utf-8"?>
<ds:datastoreItem xmlns:ds="http://schemas.openxmlformats.org/officeDocument/2006/customXml" ds:itemID="{BD489064-B249-4695-B16A-5767243CDA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Conville</dc:creator>
  <cp:keywords/>
  <dc:description/>
  <cp:lastModifiedBy/>
  <cp:revision/>
  <dcterms:created xsi:type="dcterms:W3CDTF">2025-02-24T16:01:12Z</dcterms:created>
  <dcterms:modified xsi:type="dcterms:W3CDTF">2025-05-01T22:46:00Z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0x010100C2C5D7799FEBDF4F922FBE53FE71F68F</vt:lpwstr>
  </property>
  <property fmtid="{D5CDD505-2E9C-101B-9397-08002B2CF9AE}" pid="3" name="MediaServiceImageTags">
    <vt:lpwstr/>
  </property>
  <property fmtid="{D5CDD505-2E9C-101B-9397-08002B2CF9AE}" pid="4" name="_MarkAsFinal">
    <vt:bool>true</vt:bool>
  </property>
</Properties>
</file>